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e.turakulov\AppData\Local\Microsoft\Windows\INetCache\Content.Outlook\D7WYAOG3\"/>
    </mc:Choice>
  </mc:AlternateContent>
  <xr:revisionPtr revIDLastSave="0" documentId="13_ncr:1_{0262DA7F-1DF6-4FF8-81A6-1FADB47CCCEC}" xr6:coauthVersionLast="38" xr6:coauthVersionMax="46" xr10:uidLastSave="{00000000-0000-0000-0000-000000000000}"/>
  <bookViews>
    <workbookView xWindow="0" yWindow="0" windowWidth="28800" windowHeight="12225" tabRatio="735" firstSheet="3" activeTab="3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вентиляторы и приточные вент" sheetId="18" r:id="rId4"/>
    <sheet name="Вспомогательные материалы" sheetId="9" state="hidden" r:id="rId5"/>
    <sheet name="СИЗ" sheetId="10" state="hidden" r:id="rId6"/>
    <sheet name="Лист1" sheetId="12" state="hidden" r:id="rId7"/>
  </sheets>
  <definedNames>
    <definedName name="_xlnm.Print_Area" localSheetId="3">'вентиляторы и приточные вент'!$A$1:$E$38</definedName>
  </definedNames>
  <calcPr calcId="179021"/>
</workbook>
</file>

<file path=xl/calcChain.xml><?xml version="1.0" encoding="utf-8"?>
<calcChain xmlns="http://schemas.openxmlformats.org/spreadsheetml/2006/main">
  <c r="C38" i="18" l="1"/>
  <c r="C32" i="18"/>
  <c r="C33" i="18" s="1"/>
  <c r="C27" i="18"/>
  <c r="C28" i="18" s="1"/>
  <c r="C29" i="18" s="1"/>
  <c r="E26" i="18"/>
  <c r="C25" i="18"/>
  <c r="C26" i="18" s="1"/>
  <c r="C23" i="18" l="1"/>
  <c r="C20" i="18"/>
  <c r="D17" i="18"/>
  <c r="D18" i="18" s="1"/>
  <c r="D19" i="18" s="1"/>
  <c r="D20" i="18" s="1"/>
  <c r="D21" i="18" s="1"/>
  <c r="D22" i="18" s="1"/>
  <c r="D23" i="18" s="1"/>
  <c r="C17" i="18"/>
  <c r="C18" i="18" s="1"/>
  <c r="C34" i="18" s="1"/>
  <c r="C35" i="18" s="1"/>
  <c r="C15" i="18"/>
  <c r="D12" i="18"/>
  <c r="D13" i="18" s="1"/>
  <c r="D14" i="18" s="1"/>
  <c r="D15" i="18" s="1"/>
  <c r="C12" i="18"/>
  <c r="C13" i="18" s="1"/>
  <c r="C30" i="18" s="1"/>
  <c r="C31" i="18" s="1"/>
  <c r="E8" i="18"/>
  <c r="C6" i="18"/>
  <c r="C7" i="18" s="1"/>
  <c r="C8" i="18" s="1"/>
  <c r="C9" i="18" s="1"/>
  <c r="C10" i="18" s="1"/>
  <c r="D3" i="18"/>
  <c r="D4" i="18" s="1"/>
  <c r="D5" i="18" s="1"/>
  <c r="D6" i="18" s="1"/>
  <c r="D7" i="18" s="1"/>
  <c r="D8" i="18" s="1"/>
  <c r="D9" i="18" s="1"/>
  <c r="C3" i="18"/>
  <c r="C4" i="18" s="1"/>
  <c r="C21" i="18" l="1"/>
  <c r="C36" i="18"/>
  <c r="C37" i="18" s="1"/>
  <c r="N34" i="3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<sst xmlns="http://schemas.openxmlformats.org/spreadsheetml/2006/main" count="388" uniqueCount="201">
  <si>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</si>
  <si>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</si>
  <si>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</si>
  <si>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</si>
  <si>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</si>
  <si>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</si>
  <si>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</si>
  <si>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</si>
  <si>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</si>
  <si>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</si>
  <si>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</si>
  <si>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</si>
  <si>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</si>
  <si>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</si>
  <si>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</si>
  <si>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</si>
  <si>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</si>
  <si>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</si>
  <si>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</si>
  <si>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</si>
  <si>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</si>
  <si>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</si>
  <si>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</si>
  <si>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</si>
  <si>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</si>
  <si>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</si>
  <si>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</si>
  <si>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</si>
  <si>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</si>
  <si>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</si>
  <si>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</si>
  <si>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</si>
  <si>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</si>
  <si>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</si>
  <si>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</si>
  <si>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</si>
  <si>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</si>
  <si>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</si>
  <si>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</si>
  <si>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</si>
  <si>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</si>
  <si>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</si>
  <si>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</si>
  <si>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</si>
  <si>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</si>
  <si>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</si>
  <si>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</si>
  <si>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</si>
  <si>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</si>
  <si>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</si>
  <si>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</si>
  <si>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</si>
  <si>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</si>
  <si>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</si>
  <si>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</si>
  <si>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</si>
  <si>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</si>
  <si>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</si>
  <si>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</si>
  <si>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</si>
  <si>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</si>
  <si>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</si>
  <si>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</si>
  <si>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</si>
  <si>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</si>
  <si>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</si>
  <si>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</si>
  <si>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</si>
  <si>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</si>
  <si>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</si>
  <si>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</si>
  <si>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</si>
  <si>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</si>
  <si>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</si>
  <si>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</si>
  <si>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</si>
  <si>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</si>
  <si>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</si>
  <si>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</si>
  <si>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</si>
  <si>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</si>
  <si>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</si>
  <si>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</si>
  <si>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</si>
  <si>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</si>
  <si>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</si>
  <si>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</si>
  <si>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</si>
  <si>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</si>
  <si>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</si>
  <si>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</si>
  <si>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</si>
  <si>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</si>
  <si>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</si>
  <si>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</si>
  <si>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</si>
  <si>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</si>
  <si>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</si>
  <si>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</si>
  <si>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</si>
  <si>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</si>
  <si>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</si>
  <si>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</si>
  <si>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</si>
  <si>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</si>
  <si>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</si>
  <si>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</si>
  <si>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</si>
  <si>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</si>
  <si>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</si>
  <si>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</si>
  <si>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</si>
  <si>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</si>
  <si>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</si>
  <si>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</si>
  <si>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</si>
  <si>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</si>
  <si>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</si>
  <si>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</si>
  <si>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</si>
  <si>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</si>
  <si>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</si>
  <si>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</si>
  <si>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</si>
  <si>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</si>
  <si>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</si>
  <si>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</si>
  <si>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</si>
  <si>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</si>
  <si>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</si>
  <si>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</si>
  <si>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</si>
  <si>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</si>
  <si>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</si>
  <si>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</si>
  <si>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</si>
  <si>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</si>
  <si>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</si>
  <si>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</si>
  <si>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</si>
  <si>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</si>
  <si>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</si>
  <si>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</si>
  <si>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</si>
  <si>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</si>
  <si>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</si>
  <si>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</si>
  <si>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</si>
  <si>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</si>
  <si>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</si>
  <si>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</si>
  <si>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</si>
  <si>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</si>
  <si>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</si>
  <si>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</si>
  <si>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</si>
  <si>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</si>
  <si>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1</t>
  </si>
  <si>
    <t>3</t>
  </si>
  <si>
    <t>4</t>
  </si>
  <si>
    <t>5</t>
  </si>
  <si>
    <t>2</t>
  </si>
  <si>
    <t>РСХП. ЭТП "Е2"</t>
  </si>
  <si>
    <t>АТТТ. ЭТП "Е1"</t>
  </si>
  <si>
    <t>АНГЦ. ЭТП "Е3"</t>
  </si>
  <si>
    <t>АНГЦ. ЭТП "Е4"</t>
  </si>
  <si>
    <t>АПП. ЭТП "Е5"</t>
  </si>
  <si>
    <t>АПП. ЭТП "Е6"</t>
  </si>
  <si>
    <t>Встроенные эл.помещеня ЭТП "Е7"</t>
  </si>
  <si>
    <t xml:space="preserve">Приточные вентиляторы П1, П1р, П2, П2р, П3, П3р, </t>
  </si>
  <si>
    <t>Вентилятор L=4500 м3/ч, Рсети=300 Па, с электродвигателем N=1,5 кВт, n=2820 об/мин. в комплекте частотным преоброзователем</t>
  </si>
  <si>
    <t>Вентилятор L=3000 м3/ч, Рсети=400 Па,  n=2833 об/мин, с электродвигателем N=0,75 кВт, n=2835 об/мин.  в комплекте частотным преоброзователем</t>
  </si>
  <si>
    <t>Вентилятор L=1000 м3/ч, Рсети=400 Па,  n=2423 об/мин, с электродвигателем N=0,55 кВт, n=2730 об/мин.  в комплекте частотным преоброзователем</t>
  </si>
  <si>
    <t>Вентилятор L=1500 м3/ч, Рсети=400 Па, n=2730 об/мин, с электродвигателем N=0,55 кВт, n=3067 об/мин.  в комплекте частотным преоброзователем</t>
  </si>
  <si>
    <t>Вентилятор L=2000 м3/ч, Рсети=400 Па, n=2835 об/мин, с электродвигателем N=0,75 кВт, n=2826 об/мин.  в комплекте частотным преоброзователем</t>
  </si>
  <si>
    <t>Вентилятор L=2000 м3/ч, Рсети=400 Па, n=2826 об/мин, с электродвигателем N=0,75 кВт, n=2835 об/мин.  в комплекте частотным преоброзователем</t>
  </si>
  <si>
    <t>Вентилятор L=1000 м3/ч, Рсети=400 Па, n=2684 об/мин, с электродвигателем N=0,75 кВт, n=2835 об/мин.  в комплекте частотным преоброзователем</t>
  </si>
  <si>
    <t>Вентилятор L=1000 м3/ч, Рсети=400 Па, n=2765 об/мин, с электродвигателем N=0,25 кВт, n=2730 об/мин.  в комплекте частотным преоброзователем</t>
  </si>
  <si>
    <t>Вентилятор L=1900 м3/ч, Рсети=400 Па, n=2763 об/мин, с электродвигателем N=0,55 кВт, n=2730 об/мин.  в комплекте частотным преоброзователем</t>
  </si>
  <si>
    <t>Вентилятор L=2800 м3/ч, Рсети=250 Па, n=1410 об/мин, с электродвигателем N=0,55 кВт, n=2248 об/мин.  в комплекте частотным преоброзователем</t>
  </si>
  <si>
    <t>Вентилятор канальный L=400 м3/ч, Р=210 Па, с электродвигвтелем N=0,1 кВт, n=2700 об/мин., в комплекте частотным преоброзователем</t>
  </si>
  <si>
    <t>Вентилятор канальный L=1500 м3/ч, Р=220 Па, с электродвигвтелем N=0,9 кВт, n=1230 об/мин., в комплекте частотным преоброзователем</t>
  </si>
  <si>
    <t xml:space="preserve">Вентилятор осевой горизонтальный L=7150 м3/ч, Р=125 Па, Nэл.=0,37 кВт, в комплекте частотным преоброзователем </t>
  </si>
  <si>
    <t>Вентилятор канальный L=1500 м3/ч, Р=210 Па, с электродвигвтелем N=0,9 кВт, n=1230 об/мин, в комплекте частотным преоброзователем</t>
  </si>
  <si>
    <t>Вентилятор канальный L=600 м3/ч, Р=200 Па, с электродвигвтелем N=0,33 кВт, n=1260 об/мин, в комплекте частотным преоброзователем</t>
  </si>
  <si>
    <t>Вентилятор канальный L=4300 м3/ч, Р=380 Па, с электродвигвтелем N=2,8 кВт, n=830 об/мин, 380В., в комплекте частотным преоброзователем</t>
  </si>
  <si>
    <t>Вентилятор канальный L=750 м3/ч, Р=220 Па, с электродвигвтелем N=0,33 кВт, n=1260 об/мин, в комплекте частотным преоброзователем</t>
  </si>
  <si>
    <t>Вентилятор канальный L=400 м3/ч, Р=200 Па, с электродвигвтелем N=0,33 кВт, n=1260 об/мин, в комплекте частотным преоброзователем</t>
  </si>
  <si>
    <t>Вентилятор осевой горизонтальный L=7150 м3/ч, Рсв=125 Па, с электродвигвтелем N=0,37 кВт, в комплекте частотным преоброзователем</t>
  </si>
  <si>
    <t>Вентилятор канальный L=2600 м3/ч, Р=250 Па, с электродвигвтелем N=1,7 кВт, n=1310 об/мин, в комплекте частотным преоброзователем</t>
  </si>
  <si>
    <t>Вентилятор канальный L=400 м3/ч, Р=250 Па, с электродвигвтелем N=0,1 кВт, n=2500 об/мин, в комплекте частотным преоброзователем</t>
  </si>
  <si>
    <t>Вентилятор канальный L=1200 м3/ч, Р=265 Па, с электродвигвтелем N=0,51 кВт в комплекте частотным преоброзователем</t>
  </si>
  <si>
    <t>Вентилятор канальный L=1600 м3/ч, Р=200 Па, с электродвигвтелем N=0,78кВт  в комплекте частотным преоброзователем</t>
  </si>
  <si>
    <t>Вентилятор канальный L=400 м3/ч, Р=200 Па, с электродвигвтелем N=0,085 кВт, в комплекте частотным преоброзователем</t>
  </si>
  <si>
    <t>Вентилятор канальный L=1300 м3/ч, Р=200 Па, с электродвигвтелем N=0,78 кВт в комплекте частотным преоброзователем</t>
  </si>
  <si>
    <t>Вентилятор канальный L=1200 м3/ч, Р=250 Па, с электродвигвтелем N=0,56 кВт, n=1270 об/мин.в комплекте частотным преоброзователем</t>
  </si>
  <si>
    <t>Вентилятор канальный L=900 м3/ч, Р=260 Па, с электродвигвтелем N=0,56 кВт, n=1270 об/мин.  в комплекте частотным преоброзователем</t>
  </si>
  <si>
    <t>Вентилятор L=1000 м3/ч, Рсети=400 Па, n=2765 об/мин, с электродвигателем N=0,25 кВт, n=2730 об/мин.в комплекте частотным преоброзователем</t>
  </si>
  <si>
    <t>Вентилятор L=2000 м3/ч, Рсети=400 Па, n=2763 об/мин, с электродвигателем N=0,55 кВт, n=2730 об/мин. в комплекте частотным преоброзователем</t>
  </si>
  <si>
    <t>Вентилятор L=2700 м3/ч, Рсети=300 Па, N=0,75 кВт,  n=2835 об/мин, с электродвигателем N=0,75 кВт, n=2835 об/мин. в комплекте частотным преоброзователем</t>
  </si>
  <si>
    <t>Вентилятор L=2550 м3/ч, Рсети=300 Па, N=0,75 кВт,  n=2835 об/мин, с электродвигателем N=0,75 кВт, n=2835 об/мин.в комплекте частотным преоброзователем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</si>
</sst>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  <numFmt numFmtId="171" formatCode="_-* #,##0_-;\-* #,##0_-;_-* &quot;-&quot;??_-;_-@_-"/>
  </numFmts>
  <fonts count="55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</cellStyleXfs>
  <cellXfs count="478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0" fontId="51" fillId="0" borderId="0" xfId="9" applyFont="1" applyProtection="1">
      <protection hidden="1"/>
    </xf>
    <xf numFmtId="0" fontId="51" fillId="0" borderId="0" xfId="9" applyFont="1" applyAlignment="1" applyProtection="1">
      <alignment horizontal="center" vertical="center"/>
      <protection hidden="1"/>
    </xf>
    <xf numFmtId="0" fontId="53" fillId="0" borderId="0" xfId="9" applyFont="1" applyFill="1" applyProtection="1">
      <protection hidden="1"/>
    </xf>
    <xf numFmtId="0" fontId="52" fillId="0" borderId="79" xfId="9" applyNumberFormat="1" applyFont="1" applyFill="1" applyBorder="1" applyAlignment="1" applyProtection="1">
      <alignment horizontal="center" vertical="center" wrapText="1"/>
      <protection hidden="1"/>
    </xf>
    <xf numFmtId="0" fontId="51" fillId="6" borderId="0" xfId="9" applyFont="1" applyFill="1" applyAlignment="1" applyProtection="1">
      <alignment horizontal="center" vertical="center"/>
      <protection hidden="1"/>
    </xf>
    <xf numFmtId="0" fontId="53" fillId="0" borderId="78" xfId="9" applyFont="1" applyFill="1" applyBorder="1" applyAlignment="1" applyProtection="1">
      <alignment horizontal="center" vertical="center" wrapText="1"/>
      <protection locked="0"/>
    </xf>
    <xf numFmtId="0" fontId="52" fillId="0" borderId="77" xfId="0" applyFont="1" applyFill="1" applyBorder="1" applyAlignment="1" applyProtection="1">
      <alignment horizontal="center" vertical="center" wrapText="1"/>
      <protection hidden="1"/>
    </xf>
    <xf numFmtId="0" fontId="53" fillId="0" borderId="77" xfId="3" applyFont="1" applyFill="1" applyBorder="1" applyAlignment="1">
      <alignment horizontal="center" wrapText="1"/>
    </xf>
    <xf numFmtId="0" fontId="54" fillId="0" borderId="77" xfId="0" applyFont="1" applyFill="1" applyBorder="1" applyAlignment="1" applyProtection="1">
      <alignment horizontal="center" vertical="center" wrapText="1"/>
      <protection hidden="1"/>
    </xf>
    <xf numFmtId="0" fontId="53" fillId="7" borderId="78" xfId="9" applyFont="1" applyFill="1" applyBorder="1" applyAlignment="1" applyProtection="1">
      <alignment horizontal="center" vertical="center" wrapText="1"/>
      <protection locked="0"/>
    </xf>
    <xf numFmtId="0" fontId="53" fillId="7" borderId="77" xfId="0" applyFont="1" applyFill="1" applyBorder="1" applyAlignment="1" applyProtection="1">
      <alignment horizontal="left" vertical="center" wrapText="1"/>
      <protection hidden="1"/>
    </xf>
    <xf numFmtId="0" fontId="53" fillId="7" borderId="77" xfId="0" applyFont="1" applyFill="1" applyBorder="1" applyAlignment="1" applyProtection="1">
      <alignment horizontal="center" vertical="center" wrapText="1"/>
      <protection hidden="1"/>
    </xf>
    <xf numFmtId="0" fontId="53" fillId="7" borderId="77" xfId="3" applyFont="1" applyFill="1" applyBorder="1" applyAlignment="1">
      <alignment horizontal="center" vertical="center" wrapText="1"/>
    </xf>
    <xf numFmtId="0" fontId="51" fillId="7" borderId="0" xfId="9" applyFont="1" applyFill="1" applyAlignment="1" applyProtection="1">
      <alignment horizontal="center" vertical="center"/>
      <protection hidden="1"/>
    </xf>
    <xf numFmtId="0" fontId="53" fillId="0" borderId="0" xfId="9" applyFont="1" applyFill="1" applyAlignment="1" applyProtection="1">
      <alignment horizontal="center"/>
      <protection hidden="1"/>
    </xf>
    <xf numFmtId="171" fontId="53" fillId="7" borderId="77" xfId="2" applyNumberFormat="1" applyFont="1" applyFill="1" applyBorder="1" applyAlignment="1" applyProtection="1">
      <alignment horizontal="center" vertical="center" wrapText="1"/>
      <protection hidden="1"/>
    </xf>
    <xf numFmtId="171" fontId="53" fillId="0" borderId="77" xfId="2" applyNumberFormat="1" applyFont="1" applyFill="1" applyBorder="1" applyAlignment="1" applyProtection="1">
      <alignment horizontal="center" wrapText="1"/>
      <protection hidden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0" fontId="33" fillId="3" borderId="54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Fill="1" applyBorder="1" applyAlignment="1">
      <alignment horizontal="left" vertical="center" indent="1"/>
    </xf>
    <xf numFmtId="0" fontId="41" fillId="0" borderId="36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</cellXfs>
  <cellStyles count="11">
    <cellStyle name="Гиперссылка" xfId="1" builtinId="8"/>
    <cellStyle name="Гиперссылка 2" xfId="7" xr:uid="{00000000-0005-0000-0000-000001000000}"/>
    <cellStyle name="Обычный" xfId="0" builtinId="0"/>
    <cellStyle name="Обычный 2" xfId="4" xr:uid="{00000000-0005-0000-0000-000003000000}"/>
    <cellStyle name="Обычный 2 2" xfId="8" xr:uid="{00000000-0005-0000-0000-000004000000}"/>
    <cellStyle name="Обычный 3" xfId="9" xr:uid="{00000000-0005-0000-0000-000005000000}"/>
    <cellStyle name="Обычный 3 2" xfId="3" xr:uid="{00000000-0005-0000-0000-000006000000}"/>
    <cellStyle name="Обычный 5" xfId="5" xr:uid="{00000000-0005-0000-0000-000007000000}"/>
    <cellStyle name="Финансовый" xfId="2" builtinId="3"/>
    <cellStyle name="Финансовый 2" xfId="6" xr:uid="{00000000-0005-0000-0000-000009000000}"/>
    <cellStyle name="Финансовый 3" xfId="10" xr:uid="{00000000-0005-0000-0000-00000A000000}"/>
  </cellStyles>
  <dxfs count="131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71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1720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744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3E522E-4D70-4234-B7CE-B805049352E9}" name="Таблица3772" displayName="Таблица3772" ref="A1:E38" totalsRowShown="0" headerRowDxfId="59" dataDxfId="57" totalsRowDxfId="55" headerRowBorderDxfId="58" tableBorderDxfId="56" totalsRowBorderDxfId="54" headerRowCellStyle="Обычный 3">
  <autoFilter ref="A1:E38" xr:uid="{00000000-0009-0000-0100-000006000000}"/>
  <tableColumns count="5">
    <tableColumn id="1" xr3:uid="{8F998F0E-6DED-4079-93E1-70DE1EEE9F4D}" name="1" dataDxfId="53" totalsRowDxfId="52" dataCellStyle="Обычный 3"/>
    <tableColumn id="2" xr3:uid="{7B6980D3-C0C3-491C-856F-7B25B393766E}" name="2" dataDxfId="51" totalsRowDxfId="50"/>
    <tableColumn id="3" xr3:uid="{8B5CB90A-D974-4EEE-9197-75862901A20E}" name="3" dataDxfId="49" totalsRowDxfId="48"/>
    <tableColumn id="4" xr3:uid="{E3A4BEB9-9757-488F-9AF3-9729405A6BCF}" name="4" dataDxfId="47" totalsRowDxfId="46" dataCellStyle="Обычный 3 2"/>
    <tableColumn id="5" xr3:uid="{8A3905F9-1913-4AC2-ABF0-E87653D3AFB5}" name="5" dataDxfId="45" totalsRowDxfId="44" dataCellStyle="Финансов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52" t="s">
        <v>76</v>
      </c>
      <c r="C5" s="253"/>
      <c r="D5" s="4"/>
      <c r="E5" s="5" t="s">
        <v>33</v>
      </c>
    </row>
    <row r="6" spans="1:5" s="6" customFormat="1" ht="18" customHeight="1" x14ac:dyDescent="0.2">
      <c r="A6" s="3" t="s">
        <v>34</v>
      </c>
      <c r="B6" s="254" t="s">
        <v>77</v>
      </c>
      <c r="C6" s="253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55"/>
      <c r="C8" s="255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52">
        <v>111</v>
      </c>
      <c r="C10" s="253"/>
      <c r="D10" s="4"/>
    </row>
    <row r="11" spans="1:5" s="6" customFormat="1" ht="18" customHeight="1" x14ac:dyDescent="0.2">
      <c r="A11" s="3" t="s">
        <v>37</v>
      </c>
      <c r="B11" s="252" t="s">
        <v>37</v>
      </c>
      <c r="C11" s="253"/>
      <c r="D11" s="4"/>
    </row>
    <row r="12" spans="1:5" s="6" customFormat="1" ht="18" customHeight="1" x14ac:dyDescent="0.2">
      <c r="A12" s="3" t="s">
        <v>38</v>
      </c>
      <c r="B12" s="252" t="s">
        <v>38</v>
      </c>
      <c r="C12" s="253"/>
      <c r="D12" s="4"/>
    </row>
    <row r="13" spans="1:5" s="6" customFormat="1" ht="18" customHeight="1" x14ac:dyDescent="0.2">
      <c r="A13" s="3" t="s">
        <v>39</v>
      </c>
      <c r="B13" s="252" t="s">
        <v>40</v>
      </c>
      <c r="C13" s="253"/>
      <c r="D13" s="256" t="s">
        <v>41</v>
      </c>
      <c r="E13" s="257"/>
    </row>
    <row r="14" spans="1:5" s="6" customFormat="1" ht="18" customHeight="1" x14ac:dyDescent="0.2">
      <c r="A14" s="3" t="s">
        <v>42</v>
      </c>
      <c r="B14" s="252" t="s">
        <v>43</v>
      </c>
      <c r="C14" s="253"/>
      <c r="D14" s="256" t="s">
        <v>41</v>
      </c>
      <c r="E14" s="257"/>
    </row>
    <row r="15" spans="1:5" s="6" customFormat="1" ht="18" customHeight="1" x14ac:dyDescent="0.2">
      <c r="A15" s="3" t="s">
        <v>44</v>
      </c>
      <c r="B15" s="258" t="s">
        <v>45</v>
      </c>
      <c r="C15" s="259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58" t="s">
        <v>47</v>
      </c>
      <c r="C17" s="259"/>
      <c r="D17" s="10"/>
    </row>
    <row r="18" spans="1:5" s="6" customFormat="1" ht="18" customHeight="1" x14ac:dyDescent="0.2">
      <c r="A18" s="3" t="s">
        <v>48</v>
      </c>
      <c r="B18" s="258" t="s">
        <v>47</v>
      </c>
      <c r="C18" s="259"/>
      <c r="D18" s="10"/>
    </row>
    <row r="19" spans="1:5" s="6" customFormat="1" ht="18" customHeight="1" x14ac:dyDescent="0.2">
      <c r="A19" s="3" t="s">
        <v>49</v>
      </c>
      <c r="B19" s="260" t="s">
        <v>50</v>
      </c>
      <c r="C19" s="259"/>
      <c r="D19" s="10"/>
    </row>
    <row r="20" spans="1:5" s="6" customFormat="1" ht="18" customHeight="1" x14ac:dyDescent="0.2">
      <c r="A20" s="3" t="s">
        <v>51</v>
      </c>
      <c r="B20" s="260" t="s">
        <v>52</v>
      </c>
      <c r="C20" s="259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52" t="s">
        <v>54</v>
      </c>
      <c r="C22" s="253"/>
      <c r="D22" s="4"/>
    </row>
    <row r="23" spans="1:5" s="6" customFormat="1" ht="18" customHeight="1" x14ac:dyDescent="0.2">
      <c r="A23" s="3" t="s">
        <v>55</v>
      </c>
      <c r="B23" s="258" t="s">
        <v>47</v>
      </c>
      <c r="C23" s="259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  <mergeCell ref="B12:C12"/>
    <mergeCell ref="B13:C13"/>
    <mergeCell ref="B5:C5"/>
    <mergeCell ref="B6:C6"/>
    <mergeCell ref="B8:C8"/>
    <mergeCell ref="B10:C10"/>
    <mergeCell ref="B11:C11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274">
        <v>43217</v>
      </c>
      <c r="D4" s="275"/>
      <c r="E4" s="88"/>
      <c r="F4" s="88"/>
      <c r="J4" s="86" t="s">
        <v>88</v>
      </c>
      <c r="K4" s="87"/>
      <c r="L4" s="276" t="s">
        <v>89</v>
      </c>
      <c r="M4" s="277"/>
    </row>
    <row r="5" spans="1:15" ht="18" customHeight="1" x14ac:dyDescent="0.25">
      <c r="A5" s="86" t="s">
        <v>79</v>
      </c>
      <c r="B5" s="87"/>
      <c r="C5" s="276" t="s">
        <v>63</v>
      </c>
      <c r="D5" s="277"/>
      <c r="J5" s="151" t="s">
        <v>97</v>
      </c>
      <c r="K5" s="152"/>
      <c r="L5" s="276" t="s">
        <v>96</v>
      </c>
      <c r="M5" s="277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78" t="s">
        <v>80</v>
      </c>
      <c r="B7" s="279"/>
      <c r="C7" s="278" t="s">
        <v>87</v>
      </c>
      <c r="D7" s="279"/>
      <c r="E7" s="143" t="s">
        <v>86</v>
      </c>
      <c r="F7" s="144"/>
      <c r="G7" s="145"/>
      <c r="H7" s="146"/>
      <c r="I7" s="147"/>
      <c r="J7" s="278" t="s">
        <v>117</v>
      </c>
      <c r="K7" s="333"/>
      <c r="L7" s="333"/>
      <c r="M7" s="279"/>
      <c r="N7" s="89"/>
    </row>
    <row r="8" spans="1:15" ht="25.15" customHeight="1" x14ac:dyDescent="0.25">
      <c r="A8" s="280" t="s">
        <v>81</v>
      </c>
      <c r="B8" s="281"/>
      <c r="C8" s="282"/>
      <c r="D8" s="283"/>
      <c r="E8" s="148"/>
      <c r="F8" s="129"/>
      <c r="G8" s="89"/>
      <c r="I8" s="92"/>
      <c r="J8" s="136" t="s">
        <v>134</v>
      </c>
      <c r="K8" s="334" t="s">
        <v>131</v>
      </c>
      <c r="L8" s="335"/>
      <c r="M8" s="133" t="s">
        <v>137</v>
      </c>
      <c r="N8" s="89"/>
    </row>
    <row r="9" spans="1:15" ht="25.15" customHeight="1" x14ac:dyDescent="0.25">
      <c r="A9" s="263" t="s">
        <v>82</v>
      </c>
      <c r="B9" s="264"/>
      <c r="C9" s="265" t="s">
        <v>128</v>
      </c>
      <c r="D9" s="266"/>
      <c r="E9" s="149"/>
      <c r="F9" s="130"/>
      <c r="G9" s="89"/>
      <c r="I9" s="92"/>
      <c r="J9" s="136" t="s">
        <v>135</v>
      </c>
      <c r="K9" s="334" t="s">
        <v>132</v>
      </c>
      <c r="L9" s="335"/>
      <c r="M9" s="133" t="s">
        <v>139</v>
      </c>
      <c r="N9" s="93"/>
      <c r="O9" s="89"/>
    </row>
    <row r="10" spans="1:15" ht="25.15" customHeight="1" x14ac:dyDescent="0.25">
      <c r="A10" s="263" t="s">
        <v>83</v>
      </c>
      <c r="B10" s="264"/>
      <c r="C10" s="265" t="s">
        <v>129</v>
      </c>
      <c r="D10" s="266"/>
      <c r="E10" s="149"/>
      <c r="F10" s="130"/>
      <c r="G10" s="89"/>
      <c r="I10" s="92"/>
      <c r="J10" s="136" t="s">
        <v>136</v>
      </c>
      <c r="K10" s="334" t="s">
        <v>133</v>
      </c>
      <c r="L10" s="335"/>
      <c r="M10" s="133" t="s">
        <v>138</v>
      </c>
      <c r="N10" s="89"/>
    </row>
    <row r="11" spans="1:15" ht="25.15" customHeight="1" x14ac:dyDescent="0.25">
      <c r="A11" s="263" t="s">
        <v>84</v>
      </c>
      <c r="B11" s="264"/>
      <c r="C11" s="265"/>
      <c r="D11" s="266"/>
      <c r="E11" s="149"/>
      <c r="F11" s="130"/>
      <c r="G11" s="89"/>
      <c r="I11" s="92"/>
      <c r="J11" s="134"/>
      <c r="K11" s="336"/>
      <c r="L11" s="337"/>
      <c r="M11" s="131"/>
      <c r="N11" s="89"/>
    </row>
    <row r="12" spans="1:15" ht="25.15" customHeight="1" x14ac:dyDescent="0.25">
      <c r="A12" s="286" t="s">
        <v>85</v>
      </c>
      <c r="B12" s="287"/>
      <c r="C12" s="288" t="s">
        <v>130</v>
      </c>
      <c r="D12" s="289"/>
      <c r="E12" s="150"/>
      <c r="F12" s="130"/>
      <c r="G12" s="89"/>
      <c r="I12" s="92"/>
      <c r="J12" s="135"/>
      <c r="K12" s="338"/>
      <c r="L12" s="339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67" t="s">
        <v>91</v>
      </c>
      <c r="B14" s="268"/>
      <c r="C14" s="267" t="s">
        <v>92</v>
      </c>
      <c r="D14" s="268"/>
      <c r="E14" s="267" t="s">
        <v>94</v>
      </c>
      <c r="F14" s="293"/>
      <c r="G14" s="268"/>
      <c r="H14" s="298" t="s">
        <v>120</v>
      </c>
      <c r="I14" s="299"/>
      <c r="J14" s="267" t="s">
        <v>119</v>
      </c>
      <c r="K14" s="268"/>
      <c r="L14" s="298" t="s">
        <v>118</v>
      </c>
      <c r="M14" s="299"/>
      <c r="N14" s="89"/>
    </row>
    <row r="15" spans="1:15" ht="18" customHeight="1" x14ac:dyDescent="0.25">
      <c r="A15" s="291" t="s">
        <v>127</v>
      </c>
      <c r="B15" s="292"/>
      <c r="C15" s="291" t="s">
        <v>93</v>
      </c>
      <c r="D15" s="292"/>
      <c r="E15" s="301" t="s">
        <v>95</v>
      </c>
      <c r="F15" s="302"/>
      <c r="G15" s="303"/>
      <c r="H15" s="301">
        <v>2</v>
      </c>
      <c r="I15" s="303"/>
      <c r="J15" s="306" t="s">
        <v>121</v>
      </c>
      <c r="K15" s="307"/>
      <c r="L15" s="308"/>
      <c r="M15" s="309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67" t="s">
        <v>113</v>
      </c>
      <c r="C17" s="293"/>
      <c r="D17" s="293"/>
      <c r="E17" s="293"/>
      <c r="F17" s="293"/>
      <c r="G17" s="268"/>
      <c r="H17" s="267" t="s">
        <v>115</v>
      </c>
      <c r="I17" s="268"/>
      <c r="J17" s="97" t="s">
        <v>106</v>
      </c>
      <c r="K17" s="97" t="s">
        <v>107</v>
      </c>
      <c r="L17" s="267" t="s">
        <v>108</v>
      </c>
      <c r="M17" s="268"/>
      <c r="N17" s="89"/>
    </row>
    <row r="18" spans="1:14" ht="18" customHeight="1" x14ac:dyDescent="0.25">
      <c r="A18" s="137">
        <v>1</v>
      </c>
      <c r="B18" s="342" t="s">
        <v>99</v>
      </c>
      <c r="C18" s="343"/>
      <c r="D18" s="343"/>
      <c r="E18" s="343"/>
      <c r="F18" s="343"/>
      <c r="G18" s="344"/>
      <c r="H18" s="348" t="s">
        <v>116</v>
      </c>
      <c r="I18" s="349"/>
      <c r="J18" s="138">
        <v>2</v>
      </c>
      <c r="K18" s="139">
        <v>5</v>
      </c>
      <c r="L18" s="304">
        <v>10</v>
      </c>
      <c r="M18" s="305"/>
      <c r="N18" s="89"/>
    </row>
    <row r="19" spans="1:14" s="101" customFormat="1" ht="18" customHeight="1" x14ac:dyDescent="0.25">
      <c r="A19" s="140">
        <v>2</v>
      </c>
      <c r="B19" s="345" t="s">
        <v>100</v>
      </c>
      <c r="C19" s="346"/>
      <c r="D19" s="346"/>
      <c r="E19" s="346"/>
      <c r="F19" s="346"/>
      <c r="G19" s="347"/>
      <c r="H19" s="310" t="s">
        <v>116</v>
      </c>
      <c r="I19" s="311"/>
      <c r="J19" s="141">
        <v>1</v>
      </c>
      <c r="K19" s="142">
        <v>1.85</v>
      </c>
      <c r="L19" s="294">
        <v>1.85</v>
      </c>
      <c r="M19" s="295"/>
      <c r="N19" s="100"/>
    </row>
    <row r="20" spans="1:14" s="101" customFormat="1" ht="18" customHeight="1" x14ac:dyDescent="0.25">
      <c r="A20" s="140">
        <v>3</v>
      </c>
      <c r="B20" s="345" t="s">
        <v>101</v>
      </c>
      <c r="C20" s="346"/>
      <c r="D20" s="346"/>
      <c r="E20" s="346"/>
      <c r="F20" s="346"/>
      <c r="G20" s="347"/>
      <c r="H20" s="310" t="s">
        <v>116</v>
      </c>
      <c r="I20" s="311"/>
      <c r="J20" s="141">
        <v>2</v>
      </c>
      <c r="K20" s="142">
        <v>9</v>
      </c>
      <c r="L20" s="294">
        <v>18</v>
      </c>
      <c r="M20" s="295"/>
      <c r="N20" s="100"/>
    </row>
    <row r="21" spans="1:14" s="101" customFormat="1" ht="18" customHeight="1" x14ac:dyDescent="0.25">
      <c r="A21" s="140">
        <v>4</v>
      </c>
      <c r="B21" s="345" t="s">
        <v>101</v>
      </c>
      <c r="C21" s="346"/>
      <c r="D21" s="346"/>
      <c r="E21" s="346"/>
      <c r="F21" s="346"/>
      <c r="G21" s="347"/>
      <c r="H21" s="310" t="s">
        <v>116</v>
      </c>
      <c r="I21" s="311"/>
      <c r="J21" s="141">
        <v>15</v>
      </c>
      <c r="K21" s="142">
        <v>9</v>
      </c>
      <c r="L21" s="294">
        <v>135</v>
      </c>
      <c r="M21" s="295"/>
      <c r="N21" s="100"/>
    </row>
    <row r="22" spans="1:14" s="101" customFormat="1" ht="18" customHeight="1" x14ac:dyDescent="0.25">
      <c r="A22" s="140">
        <v>5</v>
      </c>
      <c r="B22" s="345" t="s">
        <v>102</v>
      </c>
      <c r="C22" s="346"/>
      <c r="D22" s="346"/>
      <c r="E22" s="346"/>
      <c r="F22" s="346"/>
      <c r="G22" s="347"/>
      <c r="H22" s="310" t="s">
        <v>116</v>
      </c>
      <c r="I22" s="311"/>
      <c r="J22" s="141">
        <v>6</v>
      </c>
      <c r="K22" s="142">
        <v>1.25</v>
      </c>
      <c r="L22" s="294">
        <v>7.5</v>
      </c>
      <c r="M22" s="295"/>
      <c r="N22" s="100"/>
    </row>
    <row r="23" spans="1:14" s="101" customFormat="1" ht="18" customHeight="1" x14ac:dyDescent="0.25">
      <c r="A23" s="140">
        <v>6</v>
      </c>
      <c r="B23" s="345" t="s">
        <v>105</v>
      </c>
      <c r="C23" s="346"/>
      <c r="D23" s="346"/>
      <c r="E23" s="346"/>
      <c r="F23" s="346"/>
      <c r="G23" s="347"/>
      <c r="H23" s="310" t="s">
        <v>116</v>
      </c>
      <c r="I23" s="311"/>
      <c r="J23" s="141">
        <v>1</v>
      </c>
      <c r="K23" s="142">
        <v>32</v>
      </c>
      <c r="L23" s="294">
        <v>32</v>
      </c>
      <c r="M23" s="295"/>
      <c r="N23" s="100"/>
    </row>
    <row r="24" spans="1:14" s="101" customFormat="1" ht="18" customHeight="1" x14ac:dyDescent="0.25">
      <c r="A24" s="140">
        <v>7</v>
      </c>
      <c r="B24" s="345" t="s">
        <v>103</v>
      </c>
      <c r="C24" s="346"/>
      <c r="D24" s="346"/>
      <c r="E24" s="346"/>
      <c r="F24" s="346"/>
      <c r="G24" s="347"/>
      <c r="H24" s="310" t="s">
        <v>116</v>
      </c>
      <c r="I24" s="311"/>
      <c r="J24" s="141">
        <v>1</v>
      </c>
      <c r="K24" s="142">
        <v>4.5</v>
      </c>
      <c r="L24" s="294">
        <v>4.5</v>
      </c>
      <c r="M24" s="295"/>
      <c r="N24" s="100"/>
    </row>
    <row r="25" spans="1:14" s="101" customFormat="1" ht="18" customHeight="1" x14ac:dyDescent="0.25">
      <c r="A25" s="140">
        <v>8</v>
      </c>
      <c r="B25" s="345" t="s">
        <v>104</v>
      </c>
      <c r="C25" s="346"/>
      <c r="D25" s="346"/>
      <c r="E25" s="346"/>
      <c r="F25" s="346"/>
      <c r="G25" s="347"/>
      <c r="H25" s="310" t="s">
        <v>116</v>
      </c>
      <c r="I25" s="311"/>
      <c r="J25" s="141">
        <v>1</v>
      </c>
      <c r="K25" s="142">
        <v>1.4</v>
      </c>
      <c r="L25" s="294">
        <v>1.4</v>
      </c>
      <c r="M25" s="295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323"/>
      <c r="I26" s="324"/>
      <c r="J26" s="98"/>
      <c r="K26" s="99" t="s">
        <v>114</v>
      </c>
      <c r="L26" s="296"/>
      <c r="M26" s="297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323"/>
      <c r="I27" s="324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323"/>
      <c r="I29" s="324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323"/>
      <c r="I31" s="324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323"/>
      <c r="I32" s="324"/>
      <c r="J32" s="98"/>
      <c r="K32" s="99" t="s">
        <v>114</v>
      </c>
      <c r="L32" s="296"/>
      <c r="M32" s="297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323"/>
      <c r="I33" s="324"/>
      <c r="J33" s="98"/>
      <c r="K33" s="99" t="s">
        <v>114</v>
      </c>
      <c r="L33" s="296"/>
      <c r="M33" s="297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323"/>
      <c r="I34" s="324"/>
      <c r="J34" s="98"/>
      <c r="K34" s="99" t="s">
        <v>114</v>
      </c>
      <c r="L34" s="296"/>
      <c r="M34" s="297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323"/>
      <c r="I35" s="324"/>
      <c r="J35" s="98"/>
      <c r="K35" s="99" t="s">
        <v>114</v>
      </c>
      <c r="L35" s="296"/>
      <c r="M35" s="297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340"/>
      <c r="I36" s="341"/>
      <c r="J36" s="112"/>
      <c r="K36" s="113" t="s">
        <v>114</v>
      </c>
      <c r="L36" s="312"/>
      <c r="M36" s="313"/>
      <c r="N36" s="89"/>
    </row>
    <row r="37" spans="1:15" ht="18.600000000000001" customHeight="1" x14ac:dyDescent="0.25">
      <c r="A37" s="320" t="s">
        <v>112</v>
      </c>
      <c r="B37" s="321"/>
      <c r="C37" s="321"/>
      <c r="D37" s="321"/>
      <c r="E37" s="321"/>
      <c r="F37" s="321"/>
      <c r="G37" s="321"/>
      <c r="H37" s="321"/>
      <c r="I37" s="322"/>
      <c r="J37" s="114"/>
      <c r="K37" s="114"/>
      <c r="L37" s="318">
        <v>210.25</v>
      </c>
      <c r="M37" s="319"/>
      <c r="N37" s="89"/>
    </row>
    <row r="38" spans="1:15" ht="18" customHeight="1" x14ac:dyDescent="0.25">
      <c r="A38" s="317" t="s">
        <v>98</v>
      </c>
      <c r="B38" s="317"/>
      <c r="C38" s="317"/>
      <c r="D38" s="317"/>
      <c r="E38" s="317"/>
      <c r="F38" s="317"/>
      <c r="G38" s="317"/>
      <c r="H38" s="317"/>
      <c r="I38" s="317"/>
      <c r="J38" s="317" t="s">
        <v>109</v>
      </c>
      <c r="K38" s="317"/>
      <c r="L38" s="317"/>
      <c r="M38" s="317"/>
      <c r="N38" s="89"/>
      <c r="O38" s="115"/>
    </row>
    <row r="39" spans="1:15" ht="18" customHeight="1" x14ac:dyDescent="0.25">
      <c r="A39" s="300"/>
      <c r="B39" s="300"/>
      <c r="C39" s="300"/>
      <c r="D39" s="300"/>
      <c r="E39" s="300"/>
      <c r="F39" s="300"/>
      <c r="G39" s="300"/>
      <c r="H39" s="300"/>
      <c r="I39" s="300"/>
      <c r="J39" s="284"/>
      <c r="K39" s="285"/>
      <c r="L39" s="314"/>
      <c r="M39" s="315"/>
      <c r="N39" s="89"/>
      <c r="O39" s="115"/>
    </row>
    <row r="40" spans="1:15" ht="18" customHeight="1" x14ac:dyDescent="0.25">
      <c r="A40" s="290"/>
      <c r="B40" s="290"/>
      <c r="C40" s="290"/>
      <c r="D40" s="290"/>
      <c r="E40" s="290"/>
      <c r="F40" s="290"/>
      <c r="G40" s="290"/>
      <c r="H40" s="290"/>
      <c r="I40" s="290"/>
      <c r="J40" s="284"/>
      <c r="K40" s="285"/>
      <c r="L40" s="116"/>
      <c r="M40" s="117"/>
      <c r="N40" s="89"/>
    </row>
    <row r="41" spans="1:15" ht="18" customHeight="1" x14ac:dyDescent="0.25">
      <c r="A41" s="290"/>
      <c r="B41" s="290"/>
      <c r="C41" s="290"/>
      <c r="D41" s="290"/>
      <c r="E41" s="290"/>
      <c r="F41" s="290"/>
      <c r="G41" s="290"/>
      <c r="H41" s="290"/>
      <c r="I41" s="290"/>
      <c r="J41" s="284"/>
      <c r="K41" s="285"/>
      <c r="L41" s="116"/>
      <c r="M41" s="117"/>
      <c r="N41" s="89"/>
      <c r="O41" s="115"/>
    </row>
    <row r="42" spans="1:15" ht="18" customHeight="1" x14ac:dyDescent="0.25">
      <c r="A42" s="290"/>
      <c r="B42" s="290"/>
      <c r="C42" s="290"/>
      <c r="D42" s="290"/>
      <c r="E42" s="290"/>
      <c r="F42" s="290"/>
      <c r="G42" s="290"/>
      <c r="H42" s="290"/>
      <c r="I42" s="290"/>
      <c r="J42" s="284"/>
      <c r="K42" s="285"/>
      <c r="L42" s="116"/>
      <c r="M42" s="117"/>
      <c r="N42" s="89"/>
      <c r="O42" s="115"/>
    </row>
    <row r="43" spans="1:15" ht="18" customHeight="1" x14ac:dyDescent="0.25">
      <c r="A43" s="316"/>
      <c r="B43" s="316"/>
      <c r="C43" s="316"/>
      <c r="D43" s="316"/>
      <c r="E43" s="316"/>
      <c r="F43" s="316"/>
      <c r="G43" s="316"/>
      <c r="H43" s="316"/>
      <c r="I43" s="316"/>
      <c r="J43" s="325"/>
      <c r="K43" s="326"/>
      <c r="L43" s="118"/>
      <c r="M43" s="119"/>
      <c r="N43" s="89"/>
    </row>
    <row r="44" spans="1:15" ht="18" customHeight="1" x14ac:dyDescent="0.25">
      <c r="A44" s="267" t="s">
        <v>110</v>
      </c>
      <c r="B44" s="332"/>
      <c r="C44" s="331" t="s">
        <v>82</v>
      </c>
      <c r="D44" s="332"/>
      <c r="E44" s="331" t="s">
        <v>111</v>
      </c>
      <c r="F44" s="293"/>
      <c r="G44" s="267" t="s">
        <v>84</v>
      </c>
      <c r="H44" s="293"/>
      <c r="I44" s="268"/>
      <c r="J44" s="261"/>
      <c r="K44" s="262"/>
      <c r="L44" s="262"/>
      <c r="M44" s="269"/>
      <c r="N44" s="89"/>
    </row>
    <row r="45" spans="1:15" ht="24.6" customHeight="1" x14ac:dyDescent="0.25">
      <c r="A45" s="327"/>
      <c r="B45" s="327"/>
      <c r="C45" s="327"/>
      <c r="D45" s="327"/>
      <c r="E45" s="328"/>
      <c r="F45" s="329"/>
      <c r="G45" s="328"/>
      <c r="H45" s="329"/>
      <c r="I45" s="330"/>
      <c r="J45" s="270"/>
      <c r="K45" s="271"/>
      <c r="L45" s="272"/>
      <c r="M45" s="273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</mergeCells>
  <phoneticPr fontId="1" type="noConversion"/>
  <conditionalFormatting sqref="A38:I38 A44 C44 G44">
    <cfRule type="expression" dxfId="130" priority="19" stopIfTrue="1">
      <formula>IF($N$2="No Color",TRUE,FALSE)</formula>
    </cfRule>
    <cfRule type="expression" dxfId="129" priority="20" stopIfTrue="1">
      <formula>IF($N$2="Red",TRUE,FALSE)</formula>
    </cfRule>
    <cfRule type="expression" dxfId="128" priority="21" stopIfTrue="1">
      <formula>IF($N$2="Green",TRUE,FALSE)</formula>
    </cfRule>
  </conditionalFormatting>
  <conditionalFormatting sqref="M1">
    <cfRule type="expression" dxfId="127" priority="13" stopIfTrue="1">
      <formula>IF($N$2="No Color",TRUE,FALSE)</formula>
    </cfRule>
    <cfRule type="expression" dxfId="126" priority="14" stopIfTrue="1">
      <formula>IF($N$2="Red",TRUE,FALSE)</formula>
    </cfRule>
    <cfRule type="expression" dxfId="125" priority="15" stopIfTrue="1">
      <formula>IF($N$2="Green",TRUE,FALSE)</formula>
    </cfRule>
  </conditionalFormatting>
  <conditionalFormatting sqref="J17:K17 A17 A14:K14 A7 J7 C7 E7:F7 L44">
    <cfRule type="expression" dxfId="124" priority="16" stopIfTrue="1">
      <formula>IF($N$2="No Color",TRUE,FALSE)</formula>
    </cfRule>
    <cfRule type="expression" dxfId="123" priority="17" stopIfTrue="1">
      <formula>IF($N$2="Red",TRUE,FALSE)</formula>
    </cfRule>
    <cfRule type="expression" dxfId="122" priority="18" stopIfTrue="1">
      <formula>IF($N$2="Green",TRUE,FALSE)</formula>
    </cfRule>
  </conditionalFormatting>
  <conditionalFormatting sqref="N3">
    <cfRule type="expression" dxfId="121" priority="28" stopIfTrue="1">
      <formula>IF(#REF!="No Color",TRUE,FALSE)</formula>
    </cfRule>
    <cfRule type="expression" dxfId="120" priority="29" stopIfTrue="1">
      <formula>IF(#REF!="Red",TRUE,FALSE)</formula>
    </cfRule>
    <cfRule type="expression" dxfId="119" priority="30" stopIfTrue="1">
      <formula>IF(#REF!="Green",TRUE,FALSE)</formula>
    </cfRule>
  </conditionalFormatting>
  <conditionalFormatting sqref="B17 L17:M17 H17">
    <cfRule type="expression" dxfId="118" priority="31" stopIfTrue="1">
      <formula>IF($N$2="No Color",TRUE,FALSE)</formula>
    </cfRule>
    <cfRule type="expression" dxfId="117" priority="32" stopIfTrue="1">
      <formula>IF($N$2="Red",TRUE,FALSE)</formula>
    </cfRule>
    <cfRule type="expression" dxfId="116" priority="33" stopIfTrue="1">
      <formula>IF($N$2="Green",TRUE,FALSE)</formula>
    </cfRule>
  </conditionalFormatting>
  <conditionalFormatting sqref="A26:H36 J18:M36 A18:B25 H18:H25">
    <cfRule type="expression" dxfId="115" priority="37" stopIfTrue="1">
      <formula>MOD(ROW(),2)=1</formula>
    </cfRule>
  </conditionalFormatting>
  <conditionalFormatting sqref="L14:M14">
    <cfRule type="expression" dxfId="114" priority="38" stopIfTrue="1">
      <formula>IF($N$2="No Color",TRUE,FALSE)</formula>
    </cfRule>
    <cfRule type="expression" dxfId="113" priority="39" stopIfTrue="1">
      <formula>IF($N$2="Red",TRUE,FALSE)</formula>
    </cfRule>
    <cfRule type="expression" dxfId="112" priority="40" stopIfTrue="1">
      <formula>IF($N$2="Green",TRUE,FALSE)</formula>
    </cfRule>
  </conditionalFormatting>
  <conditionalFormatting sqref="E44">
    <cfRule type="expression" dxfId="111" priority="7" stopIfTrue="1">
      <formula>IF($N$2="No Color",TRUE,FALSE)</formula>
    </cfRule>
    <cfRule type="expression" dxfId="110" priority="8" stopIfTrue="1">
      <formula>IF($N$2="Red",TRUE,FALSE)</formula>
    </cfRule>
    <cfRule type="expression" dxfId="109" priority="9" stopIfTrue="1">
      <formula>IF($N$2="Green",TRUE,FALSE)</formula>
    </cfRule>
  </conditionalFormatting>
  <conditionalFormatting sqref="J44">
    <cfRule type="expression" dxfId="108" priority="4" stopIfTrue="1">
      <formula>IF($N$2="No Color",TRUE,FALSE)</formula>
    </cfRule>
    <cfRule type="expression" dxfId="107" priority="5" stopIfTrue="1">
      <formula>IF($N$2="Red",TRUE,FALSE)</formula>
    </cfRule>
    <cfRule type="expression" dxfId="106" priority="6" stopIfTrue="1">
      <formula>IF($N$2="Green",TRUE,FALSE)</formula>
    </cfRule>
  </conditionalFormatting>
  <conditionalFormatting sqref="J38:M38">
    <cfRule type="expression" dxfId="105" priority="1" stopIfTrue="1">
      <formula>IF($N$2="No Color",TRUE,FALSE)</formula>
    </cfRule>
    <cfRule type="expression" dxfId="104" priority="2" stopIfTrue="1">
      <formula>IF($N$2="Red",TRUE,FALSE)</formula>
    </cfRule>
    <cfRule type="expression" dxfId="103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358"/>
      <c r="I1" s="358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71"/>
      <c r="H2" s="406"/>
      <c r="I2" s="407"/>
      <c r="J2" s="407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414" t="s">
        <v>155</v>
      </c>
      <c r="B5" s="414"/>
      <c r="C5" s="415" t="s">
        <v>156</v>
      </c>
      <c r="D5" s="416"/>
      <c r="E5" s="162"/>
      <c r="F5" s="419" t="s">
        <v>149</v>
      </c>
      <c r="G5" s="420"/>
      <c r="H5" s="419" t="s">
        <v>80</v>
      </c>
      <c r="I5" s="420"/>
      <c r="J5" s="408" t="s">
        <v>86</v>
      </c>
      <c r="K5" s="409"/>
      <c r="L5" s="216"/>
      <c r="M5" s="216"/>
      <c r="N5" s="156" t="s">
        <v>92</v>
      </c>
      <c r="O5" s="157" t="s">
        <v>120</v>
      </c>
      <c r="P5" s="393" t="s">
        <v>119</v>
      </c>
      <c r="Q5" s="394"/>
      <c r="R5" s="157" t="s">
        <v>118</v>
      </c>
    </row>
    <row r="6" spans="1:23" ht="18" customHeight="1" x14ac:dyDescent="0.2">
      <c r="A6" s="414"/>
      <c r="B6" s="414"/>
      <c r="C6" s="417"/>
      <c r="D6" s="418"/>
      <c r="E6" s="162"/>
      <c r="F6" s="421" t="s">
        <v>81</v>
      </c>
      <c r="G6" s="422"/>
      <c r="H6" s="423"/>
      <c r="I6" s="424"/>
      <c r="J6" s="410"/>
      <c r="K6" s="411"/>
      <c r="L6" s="218"/>
      <c r="M6" s="218"/>
      <c r="N6" s="164"/>
      <c r="O6" s="163"/>
      <c r="P6" s="429"/>
      <c r="Q6" s="430"/>
      <c r="R6" s="164"/>
    </row>
    <row r="7" spans="1:23" ht="18" customHeight="1" x14ac:dyDescent="0.2">
      <c r="A7" s="371" t="s">
        <v>79</v>
      </c>
      <c r="B7" s="372"/>
      <c r="C7" s="364" t="s">
        <v>63</v>
      </c>
      <c r="D7" s="365"/>
      <c r="F7" s="425" t="s">
        <v>82</v>
      </c>
      <c r="G7" s="426"/>
      <c r="H7" s="427" t="s">
        <v>128</v>
      </c>
      <c r="I7" s="428"/>
      <c r="J7" s="410"/>
      <c r="K7" s="411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71" t="s">
        <v>78</v>
      </c>
      <c r="B8" s="372"/>
      <c r="C8" s="412">
        <v>43217</v>
      </c>
      <c r="D8" s="413"/>
      <c r="F8" s="425" t="s">
        <v>83</v>
      </c>
      <c r="G8" s="426"/>
      <c r="H8" s="427" t="s">
        <v>129</v>
      </c>
      <c r="I8" s="428"/>
      <c r="J8" s="410"/>
      <c r="K8" s="411"/>
    </row>
    <row r="9" spans="1:23" ht="18" customHeight="1" x14ac:dyDescent="0.2">
      <c r="A9" s="371" t="s">
        <v>88</v>
      </c>
      <c r="B9" s="372"/>
      <c r="C9" s="364" t="s">
        <v>89</v>
      </c>
      <c r="D9" s="365"/>
      <c r="F9" s="425" t="s">
        <v>84</v>
      </c>
      <c r="G9" s="426"/>
      <c r="H9" s="427"/>
      <c r="I9" s="428"/>
      <c r="J9" s="410"/>
      <c r="K9" s="411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71" t="s">
        <v>97</v>
      </c>
      <c r="B10" s="372"/>
      <c r="C10" s="364" t="s">
        <v>96</v>
      </c>
      <c r="D10" s="365"/>
      <c r="E10" s="166"/>
      <c r="F10" s="373" t="s">
        <v>85</v>
      </c>
      <c r="G10" s="374"/>
      <c r="H10" s="375" t="s">
        <v>130</v>
      </c>
      <c r="I10" s="376"/>
      <c r="J10" s="433"/>
      <c r="K10" s="434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383" t="s">
        <v>141</v>
      </c>
      <c r="B12" s="383" t="s">
        <v>142</v>
      </c>
      <c r="C12" s="395" t="s">
        <v>143</v>
      </c>
      <c r="D12" s="396"/>
      <c r="E12" s="396"/>
      <c r="F12" s="403" t="s">
        <v>123</v>
      </c>
      <c r="G12" s="403" t="s">
        <v>115</v>
      </c>
      <c r="H12" s="403" t="s">
        <v>107</v>
      </c>
      <c r="I12" s="393" t="s">
        <v>95</v>
      </c>
      <c r="J12" s="405"/>
      <c r="K12" s="168" t="s">
        <v>148</v>
      </c>
      <c r="L12" s="169" t="s">
        <v>146</v>
      </c>
      <c r="M12" s="157" t="s">
        <v>147</v>
      </c>
      <c r="N12" s="393" t="s">
        <v>124</v>
      </c>
      <c r="O12" s="394"/>
      <c r="P12" s="395" t="s">
        <v>98</v>
      </c>
      <c r="Q12" s="396"/>
      <c r="R12" s="397"/>
    </row>
    <row r="13" spans="1:23" s="170" customFormat="1" ht="26.45" customHeight="1" x14ac:dyDescent="0.2">
      <c r="A13" s="384"/>
      <c r="B13" s="385"/>
      <c r="C13" s="401"/>
      <c r="D13" s="402"/>
      <c r="E13" s="402"/>
      <c r="F13" s="404"/>
      <c r="G13" s="404"/>
      <c r="H13" s="404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398"/>
      <c r="Q13" s="399"/>
      <c r="R13" s="400"/>
    </row>
    <row r="14" spans="1:23" s="183" customFormat="1" x14ac:dyDescent="0.2">
      <c r="A14" s="175">
        <v>1</v>
      </c>
      <c r="B14" s="176"/>
      <c r="C14" s="386" t="s">
        <v>99</v>
      </c>
      <c r="D14" s="387"/>
      <c r="E14" s="387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92"/>
      <c r="Q14" s="392"/>
      <c r="R14" s="392"/>
      <c r="S14" s="388"/>
      <c r="T14" s="388"/>
      <c r="U14" s="388"/>
      <c r="V14" s="388"/>
      <c r="W14" s="388"/>
    </row>
    <row r="15" spans="1:23" s="183" customFormat="1" x14ac:dyDescent="0.2">
      <c r="A15" s="175">
        <v>2</v>
      </c>
      <c r="B15" s="176"/>
      <c r="C15" s="366" t="s">
        <v>100</v>
      </c>
      <c r="D15" s="367"/>
      <c r="E15" s="367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92"/>
      <c r="Q15" s="392"/>
      <c r="R15" s="392"/>
      <c r="S15" s="389"/>
      <c r="T15" s="389"/>
      <c r="U15" s="389"/>
      <c r="V15" s="389"/>
      <c r="W15" s="389"/>
    </row>
    <row r="16" spans="1:23" s="183" customFormat="1" x14ac:dyDescent="0.2">
      <c r="A16" s="175">
        <v>3</v>
      </c>
      <c r="B16" s="176"/>
      <c r="C16" s="366" t="s">
        <v>101</v>
      </c>
      <c r="D16" s="367"/>
      <c r="E16" s="367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92"/>
      <c r="Q16" s="392"/>
      <c r="R16" s="392"/>
      <c r="S16" s="390"/>
      <c r="T16" s="390"/>
      <c r="U16" s="390"/>
      <c r="V16" s="390"/>
      <c r="W16" s="390"/>
    </row>
    <row r="17" spans="1:23" s="183" customFormat="1" x14ac:dyDescent="0.2">
      <c r="A17" s="175">
        <v>4</v>
      </c>
      <c r="B17" s="176"/>
      <c r="C17" s="366" t="s">
        <v>101</v>
      </c>
      <c r="D17" s="367"/>
      <c r="E17" s="367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92"/>
      <c r="Q17" s="392"/>
      <c r="R17" s="392"/>
      <c r="S17" s="391"/>
      <c r="T17" s="391"/>
      <c r="U17" s="391"/>
      <c r="V17" s="391"/>
      <c r="W17" s="391"/>
    </row>
    <row r="18" spans="1:23" s="183" customFormat="1" x14ac:dyDescent="0.2">
      <c r="A18" s="175">
        <v>5</v>
      </c>
      <c r="B18" s="176"/>
      <c r="C18" s="366" t="s">
        <v>102</v>
      </c>
      <c r="D18" s="367"/>
      <c r="E18" s="367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92"/>
      <c r="Q18" s="392"/>
      <c r="R18" s="392"/>
      <c r="S18" s="391"/>
      <c r="T18" s="391"/>
      <c r="U18" s="391"/>
      <c r="V18" s="391"/>
      <c r="W18" s="391"/>
    </row>
    <row r="19" spans="1:23" s="183" customFormat="1" x14ac:dyDescent="0.2">
      <c r="A19" s="175">
        <v>6</v>
      </c>
      <c r="B19" s="176"/>
      <c r="C19" s="366" t="s">
        <v>105</v>
      </c>
      <c r="D19" s="367"/>
      <c r="E19" s="367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92"/>
      <c r="Q19" s="392"/>
      <c r="R19" s="392"/>
      <c r="S19" s="391"/>
      <c r="T19" s="391"/>
      <c r="U19" s="391"/>
      <c r="V19" s="391"/>
      <c r="W19" s="391"/>
    </row>
    <row r="20" spans="1:23" s="183" customFormat="1" x14ac:dyDescent="0.2">
      <c r="A20" s="175">
        <v>7</v>
      </c>
      <c r="B20" s="176"/>
      <c r="C20" s="366" t="s">
        <v>103</v>
      </c>
      <c r="D20" s="367"/>
      <c r="E20" s="367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92"/>
      <c r="Q20" s="392"/>
      <c r="R20" s="392"/>
      <c r="S20" s="391"/>
      <c r="T20" s="391"/>
      <c r="U20" s="391"/>
      <c r="V20" s="391"/>
      <c r="W20" s="391"/>
    </row>
    <row r="21" spans="1:23" s="183" customFormat="1" x14ac:dyDescent="0.2">
      <c r="A21" s="175">
        <v>8</v>
      </c>
      <c r="B21" s="176"/>
      <c r="C21" s="366" t="s">
        <v>104</v>
      </c>
      <c r="D21" s="367"/>
      <c r="E21" s="367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92"/>
      <c r="Q21" s="392"/>
      <c r="R21" s="392"/>
      <c r="S21" s="391"/>
      <c r="T21" s="391"/>
      <c r="U21" s="391"/>
      <c r="V21" s="391"/>
      <c r="W21" s="391"/>
    </row>
    <row r="22" spans="1:23" s="183" customFormat="1" x14ac:dyDescent="0.2">
      <c r="A22" s="175"/>
      <c r="B22" s="176"/>
      <c r="C22" s="352"/>
      <c r="D22" s="353"/>
      <c r="E22" s="354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355"/>
      <c r="Q22" s="356"/>
      <c r="R22" s="357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352"/>
      <c r="D23" s="353"/>
      <c r="E23" s="354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355"/>
      <c r="Q23" s="356"/>
      <c r="R23" s="357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92"/>
      <c r="Q24" s="392"/>
      <c r="R24" s="392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92"/>
      <c r="Q25" s="392"/>
      <c r="R25" s="392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92"/>
      <c r="Q26" s="392"/>
      <c r="R26" s="392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92"/>
      <c r="Q27" s="392"/>
      <c r="R27" s="392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92"/>
      <c r="Q28" s="392"/>
      <c r="R28" s="392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92"/>
      <c r="Q29" s="392"/>
      <c r="R29" s="392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92"/>
      <c r="Q30" s="392"/>
      <c r="R30" s="392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92"/>
      <c r="Q31" s="392"/>
      <c r="R31" s="392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92"/>
      <c r="Q32" s="392"/>
      <c r="R32" s="392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436"/>
      <c r="Q33" s="436"/>
      <c r="R33" s="436"/>
    </row>
    <row r="34" spans="1:18" ht="24" customHeight="1" x14ac:dyDescent="0.2">
      <c r="A34" s="368" t="s">
        <v>112</v>
      </c>
      <c r="B34" s="369"/>
      <c r="C34" s="369"/>
      <c r="D34" s="369"/>
      <c r="E34" s="369"/>
      <c r="F34" s="369"/>
      <c r="G34" s="369"/>
      <c r="H34" s="369"/>
      <c r="I34" s="369"/>
      <c r="J34" s="370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17" t="s">
        <v>98</v>
      </c>
      <c r="B36" s="317"/>
      <c r="C36" s="317"/>
      <c r="D36" s="317"/>
      <c r="E36" s="317"/>
      <c r="F36" s="317"/>
      <c r="G36" s="317"/>
      <c r="H36" s="317"/>
      <c r="I36" s="317"/>
      <c r="J36" s="377" t="s">
        <v>117</v>
      </c>
      <c r="K36" s="378"/>
      <c r="L36" s="378"/>
      <c r="M36" s="379"/>
      <c r="N36" s="431" t="s">
        <v>109</v>
      </c>
      <c r="O36" s="396"/>
      <c r="P36" s="396"/>
      <c r="Q36" s="396"/>
      <c r="R36" s="397"/>
    </row>
    <row r="37" spans="1:18" ht="24" customHeight="1" x14ac:dyDescent="0.2">
      <c r="A37" s="300"/>
      <c r="B37" s="300"/>
      <c r="C37" s="300"/>
      <c r="D37" s="300"/>
      <c r="E37" s="300"/>
      <c r="F37" s="300"/>
      <c r="G37" s="300"/>
      <c r="H37" s="300"/>
      <c r="I37" s="435"/>
      <c r="J37" s="207" t="s">
        <v>134</v>
      </c>
      <c r="K37" s="380" t="s">
        <v>131</v>
      </c>
      <c r="L37" s="381"/>
      <c r="M37" s="212" t="s">
        <v>137</v>
      </c>
      <c r="N37" s="224"/>
      <c r="O37" s="359"/>
      <c r="P37" s="359"/>
      <c r="Q37" s="360"/>
      <c r="R37" s="361"/>
    </row>
    <row r="38" spans="1:18" ht="24" customHeight="1" x14ac:dyDescent="0.2">
      <c r="A38" s="290"/>
      <c r="B38" s="290"/>
      <c r="C38" s="290"/>
      <c r="D38" s="290"/>
      <c r="E38" s="290"/>
      <c r="F38" s="290"/>
      <c r="G38" s="290"/>
      <c r="H38" s="290"/>
      <c r="I38" s="382"/>
      <c r="J38" s="207" t="s">
        <v>135</v>
      </c>
      <c r="K38" s="380" t="s">
        <v>132</v>
      </c>
      <c r="L38" s="381"/>
      <c r="M38" s="212" t="s">
        <v>139</v>
      </c>
      <c r="N38" s="225"/>
      <c r="O38" s="362"/>
      <c r="P38" s="362"/>
      <c r="Q38" s="209"/>
      <c r="R38" s="210"/>
    </row>
    <row r="39" spans="1:18" ht="24" customHeight="1" x14ac:dyDescent="0.2">
      <c r="A39" s="290"/>
      <c r="B39" s="290"/>
      <c r="C39" s="290"/>
      <c r="D39" s="290"/>
      <c r="E39" s="290"/>
      <c r="F39" s="290"/>
      <c r="G39" s="290"/>
      <c r="H39" s="290"/>
      <c r="I39" s="382"/>
      <c r="J39" s="207" t="s">
        <v>136</v>
      </c>
      <c r="K39" s="380" t="s">
        <v>133</v>
      </c>
      <c r="L39" s="381"/>
      <c r="M39" s="212" t="s">
        <v>138</v>
      </c>
      <c r="N39" s="225"/>
      <c r="O39" s="362"/>
      <c r="P39" s="362"/>
      <c r="Q39" s="209"/>
      <c r="R39" s="210"/>
    </row>
    <row r="40" spans="1:18" ht="24" customHeight="1" x14ac:dyDescent="0.2">
      <c r="A40" s="290"/>
      <c r="B40" s="290"/>
      <c r="C40" s="290"/>
      <c r="D40" s="290"/>
      <c r="E40" s="290"/>
      <c r="F40" s="290"/>
      <c r="G40" s="290"/>
      <c r="H40" s="290"/>
      <c r="I40" s="382"/>
      <c r="J40" s="211"/>
      <c r="K40" s="350"/>
      <c r="L40" s="351"/>
      <c r="M40" s="222"/>
      <c r="N40" s="225"/>
      <c r="O40" s="362"/>
      <c r="P40" s="362"/>
      <c r="Q40" s="209"/>
      <c r="R40" s="210"/>
    </row>
    <row r="41" spans="1:18" ht="24" customHeight="1" x14ac:dyDescent="0.2">
      <c r="A41" s="316"/>
      <c r="B41" s="316"/>
      <c r="C41" s="316"/>
      <c r="D41" s="316"/>
      <c r="E41" s="316"/>
      <c r="F41" s="316"/>
      <c r="G41" s="316"/>
      <c r="H41" s="316"/>
      <c r="I41" s="432"/>
      <c r="J41" s="211"/>
      <c r="K41" s="350"/>
      <c r="L41" s="351"/>
      <c r="M41" s="222"/>
      <c r="N41" s="225"/>
      <c r="O41" s="363"/>
      <c r="P41" s="363"/>
      <c r="Q41" s="223"/>
      <c r="R41" s="227"/>
    </row>
    <row r="42" spans="1:18" ht="13.5" x14ac:dyDescent="0.2">
      <c r="A42" s="267" t="s">
        <v>110</v>
      </c>
      <c r="B42" s="332"/>
      <c r="C42" s="331" t="s">
        <v>82</v>
      </c>
      <c r="D42" s="332"/>
      <c r="E42" s="331" t="s">
        <v>111</v>
      </c>
      <c r="F42" s="293"/>
      <c r="G42" s="267" t="s">
        <v>84</v>
      </c>
      <c r="H42" s="293"/>
      <c r="I42" s="293"/>
      <c r="J42" s="219"/>
      <c r="K42" s="220"/>
      <c r="L42" s="221"/>
      <c r="M42" s="220"/>
      <c r="N42" s="226"/>
      <c r="R42" s="228"/>
    </row>
    <row r="43" spans="1:18" ht="13.5" x14ac:dyDescent="0.2">
      <c r="A43" s="327"/>
      <c r="B43" s="327"/>
      <c r="C43" s="327"/>
      <c r="D43" s="327"/>
      <c r="E43" s="328"/>
      <c r="F43" s="329"/>
      <c r="G43" s="328"/>
      <c r="H43" s="329"/>
      <c r="I43" s="329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</mergeCells>
  <phoneticPr fontId="1" type="noConversion"/>
  <conditionalFormatting sqref="A14:C23 P14:R21 F14:O23 A24:R33 P22:P23">
    <cfRule type="expression" dxfId="102" priority="112" stopIfTrue="1">
      <formula>MOD(ROW(),2)=1</formula>
    </cfRule>
  </conditionalFormatting>
  <conditionalFormatting sqref="J36">
    <cfRule type="expression" dxfId="101" priority="55" stopIfTrue="1">
      <formula>IF($N$2="No Color",TRUE,FALSE)</formula>
    </cfRule>
    <cfRule type="expression" dxfId="100" priority="56" stopIfTrue="1">
      <formula>IF($N$2="Red",TRUE,FALSE)</formula>
    </cfRule>
    <cfRule type="expression" dxfId="99" priority="57" stopIfTrue="1">
      <formula>IF($N$2="Green",TRUE,FALSE)</formula>
    </cfRule>
  </conditionalFormatting>
  <conditionalFormatting sqref="N36">
    <cfRule type="expression" dxfId="98" priority="58" stopIfTrue="1">
      <formula>IF($N$2="No Color",TRUE,FALSE)</formula>
    </cfRule>
    <cfRule type="expression" dxfId="97" priority="59" stopIfTrue="1">
      <formula>IF($N$2="Red",TRUE,FALSE)</formula>
    </cfRule>
    <cfRule type="expression" dxfId="96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95" priority="28" stopIfTrue="1">
      <formula>IF(#REF!="No Color",TRUE,FALSE)</formula>
    </cfRule>
    <cfRule type="expression" dxfId="94" priority="29" stopIfTrue="1">
      <formula>IF(#REF!="Red",TRUE,FALSE)</formula>
    </cfRule>
    <cfRule type="expression" dxfId="93" priority="30" stopIfTrue="1">
      <formula>IF(#REF!="Green",TRUE,FALSE)</formula>
    </cfRule>
  </conditionalFormatting>
  <conditionalFormatting sqref="O10">
    <cfRule type="expression" dxfId="92" priority="31" stopIfTrue="1">
      <formula>IF(#REF!="No Color",TRUE,FALSE)</formula>
    </cfRule>
    <cfRule type="expression" dxfId="91" priority="32" stopIfTrue="1">
      <formula>IF(#REF!="Red",TRUE,FALSE)</formula>
    </cfRule>
    <cfRule type="expression" dxfId="90" priority="33" stopIfTrue="1">
      <formula>IF(#REF!="Green",TRUE,FALSE)</formula>
    </cfRule>
  </conditionalFormatting>
  <conditionalFormatting sqref="N9:O9">
    <cfRule type="expression" dxfId="89" priority="22" stopIfTrue="1">
      <formula>IF(#REF!="No Color",TRUE,FALSE)</formula>
    </cfRule>
    <cfRule type="expression" dxfId="88" priority="23" stopIfTrue="1">
      <formula>IF(#REF!="Red",TRUE,FALSE)</formula>
    </cfRule>
    <cfRule type="expression" dxfId="87" priority="24" stopIfTrue="1">
      <formula>IF(#REF!="Green",TRUE,FALSE)</formula>
    </cfRule>
  </conditionalFormatting>
  <conditionalFormatting sqref="F5 J5">
    <cfRule type="expression" dxfId="86" priority="16" stopIfTrue="1">
      <formula>IF(#REF!="No Color",TRUE,FALSE)</formula>
    </cfRule>
    <cfRule type="expression" dxfId="85" priority="17" stopIfTrue="1">
      <formula>IF(#REF!="Red",TRUE,FALSE)</formula>
    </cfRule>
    <cfRule type="expression" dxfId="84" priority="18" stopIfTrue="1">
      <formula>IF(#REF!="Green",TRUE,FALSE)</formula>
    </cfRule>
  </conditionalFormatting>
  <conditionalFormatting sqref="H5">
    <cfRule type="expression" dxfId="83" priority="13" stopIfTrue="1">
      <formula>IF(#REF!="No Color",TRUE,FALSE)</formula>
    </cfRule>
    <cfRule type="expression" dxfId="82" priority="14" stopIfTrue="1">
      <formula>IF(#REF!="Red",TRUE,FALSE)</formula>
    </cfRule>
    <cfRule type="expression" dxfId="81" priority="15" stopIfTrue="1">
      <formula>IF(#REF!="Green",TRUE,FALSE)</formula>
    </cfRule>
  </conditionalFormatting>
  <conditionalFormatting sqref="P12:Q12">
    <cfRule type="expression" dxfId="80" priority="210" stopIfTrue="1">
      <formula>IF(#REF!="No Color",TRUE,FALSE)</formula>
    </cfRule>
    <cfRule type="expression" dxfId="79" priority="211" stopIfTrue="1">
      <formula>IF(#REF!="Green",TRUE,FALSE)</formula>
    </cfRule>
    <cfRule type="expression" dxfId="78" priority="212" stopIfTrue="1">
      <formula>IF(#REF!="Red",TRUE,FALSE)</formula>
    </cfRule>
  </conditionalFormatting>
  <conditionalFormatting sqref="N6">
    <cfRule type="expression" dxfId="77" priority="10" stopIfTrue="1">
      <formula>IF(#REF!="No Color",TRUE,FALSE)</formula>
    </cfRule>
    <cfRule type="expression" dxfId="76" priority="11" stopIfTrue="1">
      <formula>IF(#REF!="Red",TRUE,FALSE)</formula>
    </cfRule>
    <cfRule type="expression" dxfId="75" priority="12" stopIfTrue="1">
      <formula>IF(#REF!="Green",TRUE,FALSE)</formula>
    </cfRule>
  </conditionalFormatting>
  <conditionalFormatting sqref="A36:I36 A42 C42 G42">
    <cfRule type="expression" dxfId="74" priority="7" stopIfTrue="1">
      <formula>IF($N$2="No Color",TRUE,FALSE)</formula>
    </cfRule>
    <cfRule type="expression" dxfId="73" priority="8" stopIfTrue="1">
      <formula>IF($N$2="Red",TRUE,FALSE)</formula>
    </cfRule>
    <cfRule type="expression" dxfId="72" priority="9" stopIfTrue="1">
      <formula>IF($N$2="Green",TRUE,FALSE)</formula>
    </cfRule>
  </conditionalFormatting>
  <conditionalFormatting sqref="E42">
    <cfRule type="expression" dxfId="71" priority="4" stopIfTrue="1">
      <formula>IF($N$2="No Color",TRUE,FALSE)</formula>
    </cfRule>
    <cfRule type="expression" dxfId="70" priority="5" stopIfTrue="1">
      <formula>IF($N$2="Red",TRUE,FALSE)</formula>
    </cfRule>
    <cfRule type="expression" dxfId="69" priority="6" stopIfTrue="1">
      <formula>IF($N$2="Green",TRUE,FALSE)</formula>
    </cfRule>
  </conditionalFormatting>
  <conditionalFormatting sqref="N5">
    <cfRule type="expression" dxfId="68" priority="1" stopIfTrue="1">
      <formula>IF(#REF!="No Color",TRUE,FALSE)</formula>
    </cfRule>
    <cfRule type="expression" dxfId="67" priority="2" stopIfTrue="1">
      <formula>IF(#REF!="Red",TRUE,FALSE)</formula>
    </cfRule>
    <cfRule type="expression" dxfId="66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C6C5-BDFF-45D4-BF27-CAA9E89BC0D9}">
  <sheetPr>
    <pageSetUpPr fitToPage="1"/>
  </sheetPr>
  <dimension ref="A1:E38"/>
  <sheetViews>
    <sheetView showGridLines="0" tabSelected="1" view="pageBreakPreview" topLeftCell="A26" zoomScale="90" zoomScaleNormal="90" zoomScaleSheetLayoutView="90" workbookViewId="0">
      <selection activeCell="E25" sqref="E25:E38"/>
    </sheetView>
  </sheetViews>
  <sheetFormatPr defaultColWidth="9.140625" defaultRowHeight="16.5" x14ac:dyDescent="0.3"/>
  <cols>
    <col min="1" max="1" width="4.5703125" style="237" customWidth="1"/>
    <col min="2" max="2" width="68" style="237" customWidth="1"/>
    <col min="3" max="3" width="25.42578125" style="237" customWidth="1"/>
    <col min="4" max="4" width="12.5703125" style="237" customWidth="1"/>
    <col min="5" max="5" width="19.28515625" style="249" customWidth="1"/>
    <col min="6" max="6" width="10.42578125" style="235" customWidth="1"/>
    <col min="7" max="7" width="12.7109375" style="235" customWidth="1"/>
    <col min="8" max="16384" width="9.140625" style="235"/>
  </cols>
  <sheetData>
    <row r="1" spans="1:5" s="236" customFormat="1" ht="15.75" customHeight="1" x14ac:dyDescent="0.2">
      <c r="A1" s="238" t="s">
        <v>157</v>
      </c>
      <c r="B1" s="238" t="s">
        <v>161</v>
      </c>
      <c r="C1" s="238" t="s">
        <v>158</v>
      </c>
      <c r="D1" s="238" t="s">
        <v>159</v>
      </c>
      <c r="E1" s="238" t="s">
        <v>160</v>
      </c>
    </row>
    <row r="2" spans="1:5" s="248" customFormat="1" ht="36.75" customHeight="1" x14ac:dyDescent="0.2">
      <c r="A2" s="244">
        <v>1</v>
      </c>
      <c r="B2" s="245" t="s">
        <v>180</v>
      </c>
      <c r="C2" s="246" t="s">
        <v>163</v>
      </c>
      <c r="D2" s="247" t="s">
        <v>116</v>
      </c>
      <c r="E2" s="250">
        <v>2</v>
      </c>
    </row>
    <row r="3" spans="1:5" s="248" customFormat="1" ht="30" x14ac:dyDescent="0.2">
      <c r="A3" s="244">
        <v>2</v>
      </c>
      <c r="B3" s="245" t="s">
        <v>181</v>
      </c>
      <c r="C3" s="246" t="str">
        <f>C2</f>
        <v>АТТТ. ЭТП "Е1"</v>
      </c>
      <c r="D3" s="247" t="str">
        <f>D2</f>
        <v>шт</v>
      </c>
      <c r="E3" s="250">
        <v>2</v>
      </c>
    </row>
    <row r="4" spans="1:5" s="248" customFormat="1" ht="30" x14ac:dyDescent="0.2">
      <c r="A4" s="244">
        <v>3</v>
      </c>
      <c r="B4" s="245" t="s">
        <v>182</v>
      </c>
      <c r="C4" s="246" t="str">
        <f>C3</f>
        <v>АТТТ. ЭТП "Е1"</v>
      </c>
      <c r="D4" s="247" t="str">
        <f>D3</f>
        <v>шт</v>
      </c>
      <c r="E4" s="250">
        <v>8</v>
      </c>
    </row>
    <row r="5" spans="1:5" s="248" customFormat="1" ht="30" x14ac:dyDescent="0.2">
      <c r="A5" s="244">
        <v>4</v>
      </c>
      <c r="B5" s="245" t="s">
        <v>183</v>
      </c>
      <c r="C5" s="246" t="s">
        <v>162</v>
      </c>
      <c r="D5" s="247" t="str">
        <f>D4</f>
        <v>шт</v>
      </c>
      <c r="E5" s="250">
        <v>1</v>
      </c>
    </row>
    <row r="6" spans="1:5" s="248" customFormat="1" ht="30" x14ac:dyDescent="0.2">
      <c r="A6" s="244">
        <v>5</v>
      </c>
      <c r="B6" s="245" t="s">
        <v>184</v>
      </c>
      <c r="C6" s="246" t="str">
        <f>C5</f>
        <v>РСХП. ЭТП "Е2"</v>
      </c>
      <c r="D6" s="247" t="str">
        <f>D5</f>
        <v>шт</v>
      </c>
      <c r="E6" s="250">
        <v>1</v>
      </c>
    </row>
    <row r="7" spans="1:5" s="248" customFormat="1" ht="45" x14ac:dyDescent="0.2">
      <c r="A7" s="244">
        <v>6</v>
      </c>
      <c r="B7" s="245" t="s">
        <v>185</v>
      </c>
      <c r="C7" s="246" t="str">
        <f>C6</f>
        <v>РСХП. ЭТП "Е2"</v>
      </c>
      <c r="D7" s="247" t="str">
        <f>D6</f>
        <v>шт</v>
      </c>
      <c r="E7" s="250">
        <v>1</v>
      </c>
    </row>
    <row r="8" spans="1:5" s="248" customFormat="1" ht="30" x14ac:dyDescent="0.2">
      <c r="A8" s="244">
        <v>7</v>
      </c>
      <c r="B8" s="245" t="s">
        <v>186</v>
      </c>
      <c r="C8" s="246" t="str">
        <f>C7</f>
        <v>РСХП. ЭТП "Е2"</v>
      </c>
      <c r="D8" s="247" t="str">
        <f>D7</f>
        <v>шт</v>
      </c>
      <c r="E8" s="250">
        <f>E7</f>
        <v>1</v>
      </c>
    </row>
    <row r="9" spans="1:5" s="248" customFormat="1" ht="30" x14ac:dyDescent="0.2">
      <c r="A9" s="244">
        <v>8</v>
      </c>
      <c r="B9" s="245" t="s">
        <v>187</v>
      </c>
      <c r="C9" s="246" t="str">
        <f>C8</f>
        <v>РСХП. ЭТП "Е2"</v>
      </c>
      <c r="D9" s="247" t="str">
        <f>D8</f>
        <v>шт</v>
      </c>
      <c r="E9" s="250">
        <v>1</v>
      </c>
    </row>
    <row r="10" spans="1:5" s="248" customFormat="1" ht="45" x14ac:dyDescent="0.2">
      <c r="A10" s="244">
        <v>9</v>
      </c>
      <c r="B10" s="245" t="s">
        <v>188</v>
      </c>
      <c r="C10" s="246" t="str">
        <f>C9</f>
        <v>РСХП. ЭТП "Е2"</v>
      </c>
      <c r="D10" s="247" t="s">
        <v>116</v>
      </c>
      <c r="E10" s="250">
        <v>14</v>
      </c>
    </row>
    <row r="11" spans="1:5" s="248" customFormat="1" ht="30" x14ac:dyDescent="0.2">
      <c r="A11" s="244">
        <v>10</v>
      </c>
      <c r="B11" s="245" t="s">
        <v>189</v>
      </c>
      <c r="C11" s="246" t="s">
        <v>164</v>
      </c>
      <c r="D11" s="247" t="s">
        <v>116</v>
      </c>
      <c r="E11" s="250">
        <v>1</v>
      </c>
    </row>
    <row r="12" spans="1:5" s="248" customFormat="1" ht="30" x14ac:dyDescent="0.2">
      <c r="A12" s="244">
        <v>11</v>
      </c>
      <c r="B12" s="245" t="s">
        <v>190</v>
      </c>
      <c r="C12" s="246" t="str">
        <f>C11</f>
        <v>АНГЦ. ЭТП "Е3"</v>
      </c>
      <c r="D12" s="247" t="str">
        <f>D11</f>
        <v>шт</v>
      </c>
      <c r="E12" s="250">
        <v>1</v>
      </c>
    </row>
    <row r="13" spans="1:5" s="248" customFormat="1" ht="45" x14ac:dyDescent="0.2">
      <c r="A13" s="244">
        <v>12</v>
      </c>
      <c r="B13" s="245" t="s">
        <v>188</v>
      </c>
      <c r="C13" s="246" t="str">
        <f>C12</f>
        <v>АНГЦ. ЭТП "Е3"</v>
      </c>
      <c r="D13" s="247" t="str">
        <f>D12</f>
        <v>шт</v>
      </c>
      <c r="E13" s="250">
        <v>6</v>
      </c>
    </row>
    <row r="14" spans="1:5" s="248" customFormat="1" ht="30" x14ac:dyDescent="0.2">
      <c r="A14" s="244">
        <v>13</v>
      </c>
      <c r="B14" s="245" t="s">
        <v>191</v>
      </c>
      <c r="C14" s="246" t="s">
        <v>165</v>
      </c>
      <c r="D14" s="247" t="str">
        <f>D13</f>
        <v>шт</v>
      </c>
      <c r="E14" s="250">
        <v>4</v>
      </c>
    </row>
    <row r="15" spans="1:5" s="248" customFormat="1" ht="45" x14ac:dyDescent="0.2">
      <c r="A15" s="244">
        <v>14</v>
      </c>
      <c r="B15" s="245" t="s">
        <v>188</v>
      </c>
      <c r="C15" s="246" t="str">
        <f>C14</f>
        <v>АНГЦ. ЭТП "Е4"</v>
      </c>
      <c r="D15" s="247" t="str">
        <f>D14</f>
        <v>шт</v>
      </c>
      <c r="E15" s="250">
        <v>8</v>
      </c>
    </row>
    <row r="16" spans="1:5" s="248" customFormat="1" ht="30" x14ac:dyDescent="0.2">
      <c r="A16" s="244">
        <v>15</v>
      </c>
      <c r="B16" s="245" t="s">
        <v>192</v>
      </c>
      <c r="C16" s="246" t="s">
        <v>166</v>
      </c>
      <c r="D16" s="247" t="s">
        <v>116</v>
      </c>
      <c r="E16" s="250">
        <v>1</v>
      </c>
    </row>
    <row r="17" spans="1:5" s="248" customFormat="1" ht="30" x14ac:dyDescent="0.2">
      <c r="A17" s="244">
        <v>16</v>
      </c>
      <c r="B17" s="245" t="s">
        <v>193</v>
      </c>
      <c r="C17" s="246" t="str">
        <f>C16</f>
        <v>АПП. ЭТП "Е5"</v>
      </c>
      <c r="D17" s="247" t="str">
        <f>D16</f>
        <v>шт</v>
      </c>
      <c r="E17" s="250">
        <v>1</v>
      </c>
    </row>
    <row r="18" spans="1:5" s="248" customFormat="1" ht="45" x14ac:dyDescent="0.2">
      <c r="A18" s="244">
        <v>17</v>
      </c>
      <c r="B18" s="245" t="s">
        <v>188</v>
      </c>
      <c r="C18" s="246" t="str">
        <f>C17</f>
        <v>АПП. ЭТП "Е5"</v>
      </c>
      <c r="D18" s="247" t="str">
        <f>D17</f>
        <v>шт</v>
      </c>
      <c r="E18" s="250">
        <v>4</v>
      </c>
    </row>
    <row r="19" spans="1:5" s="248" customFormat="1" ht="30" x14ac:dyDescent="0.2">
      <c r="A19" s="244">
        <v>18</v>
      </c>
      <c r="B19" s="245" t="s">
        <v>193</v>
      </c>
      <c r="C19" s="246" t="s">
        <v>167</v>
      </c>
      <c r="D19" s="247" t="str">
        <f>D18</f>
        <v>шт</v>
      </c>
      <c r="E19" s="250">
        <v>1</v>
      </c>
    </row>
    <row r="20" spans="1:5" s="248" customFormat="1" ht="30" x14ac:dyDescent="0.2">
      <c r="A20" s="244">
        <v>19</v>
      </c>
      <c r="B20" s="245" t="s">
        <v>194</v>
      </c>
      <c r="C20" s="246" t="str">
        <f>C19</f>
        <v>АПП. ЭТП "Е6"</v>
      </c>
      <c r="D20" s="247" t="str">
        <f>D19</f>
        <v>шт</v>
      </c>
      <c r="E20" s="250">
        <v>1</v>
      </c>
    </row>
    <row r="21" spans="1:5" s="248" customFormat="1" ht="45" x14ac:dyDescent="0.2">
      <c r="A21" s="244">
        <v>20</v>
      </c>
      <c r="B21" s="245" t="s">
        <v>188</v>
      </c>
      <c r="C21" s="246" t="str">
        <f>C20</f>
        <v>АПП. ЭТП "Е6"</v>
      </c>
      <c r="D21" s="247" t="str">
        <f>D20</f>
        <v>шт</v>
      </c>
      <c r="E21" s="250">
        <v>4</v>
      </c>
    </row>
    <row r="22" spans="1:5" s="248" customFormat="1" ht="30" x14ac:dyDescent="0.2">
      <c r="A22" s="244">
        <v>21</v>
      </c>
      <c r="B22" s="245" t="s">
        <v>195</v>
      </c>
      <c r="C22" s="246" t="s">
        <v>168</v>
      </c>
      <c r="D22" s="247" t="str">
        <f>D21</f>
        <v>шт</v>
      </c>
      <c r="E22" s="250">
        <v>1</v>
      </c>
    </row>
    <row r="23" spans="1:5" s="248" customFormat="1" ht="30" x14ac:dyDescent="0.2">
      <c r="A23" s="244">
        <v>22</v>
      </c>
      <c r="B23" s="245" t="s">
        <v>196</v>
      </c>
      <c r="C23" s="246" t="str">
        <f>C22</f>
        <v>Встроенные эл.помещеня ЭТП "Е7"</v>
      </c>
      <c r="D23" s="247" t="str">
        <f>D22</f>
        <v>шт</v>
      </c>
      <c r="E23" s="250">
        <v>1</v>
      </c>
    </row>
    <row r="24" spans="1:5" s="239" customFormat="1" ht="31.5" customHeight="1" x14ac:dyDescent="0.25">
      <c r="A24" s="240"/>
      <c r="B24" s="243" t="s">
        <v>169</v>
      </c>
      <c r="C24" s="241"/>
      <c r="D24" s="242"/>
      <c r="E24" s="251"/>
    </row>
    <row r="25" spans="1:5" s="248" customFormat="1" ht="45" x14ac:dyDescent="0.2">
      <c r="A25" s="244">
        <v>1</v>
      </c>
      <c r="B25" s="245" t="s">
        <v>197</v>
      </c>
      <c r="C25" s="246" t="str">
        <f>C2</f>
        <v>АТТТ. ЭТП "Е1"</v>
      </c>
      <c r="D25" s="247" t="s">
        <v>116</v>
      </c>
      <c r="E25" s="250">
        <v>2</v>
      </c>
    </row>
    <row r="26" spans="1:5" s="248" customFormat="1" ht="45" x14ac:dyDescent="0.2">
      <c r="A26" s="244">
        <v>2</v>
      </c>
      <c r="B26" s="245" t="s">
        <v>198</v>
      </c>
      <c r="C26" s="246" t="str">
        <f>C25</f>
        <v>АТТТ. ЭТП "Е1"</v>
      </c>
      <c r="D26" s="247" t="s">
        <v>116</v>
      </c>
      <c r="E26" s="250">
        <f>E25</f>
        <v>2</v>
      </c>
    </row>
    <row r="27" spans="1:5" s="248" customFormat="1" ht="45" x14ac:dyDescent="0.2">
      <c r="A27" s="244">
        <v>3</v>
      </c>
      <c r="B27" s="245" t="s">
        <v>199</v>
      </c>
      <c r="C27" s="246" t="str">
        <f>C5</f>
        <v>РСХП. ЭТП "Е2"</v>
      </c>
      <c r="D27" s="247" t="s">
        <v>116</v>
      </c>
      <c r="E27" s="250">
        <v>1</v>
      </c>
    </row>
    <row r="28" spans="1:5" s="248" customFormat="1" ht="45" x14ac:dyDescent="0.2">
      <c r="A28" s="244">
        <v>4</v>
      </c>
      <c r="B28" s="245" t="s">
        <v>200</v>
      </c>
      <c r="C28" s="246" t="str">
        <f>C27</f>
        <v>РСХП. ЭТП "Е2"</v>
      </c>
      <c r="D28" s="247" t="s">
        <v>116</v>
      </c>
      <c r="E28" s="250">
        <v>1</v>
      </c>
    </row>
    <row r="29" spans="1:5" s="248" customFormat="1" ht="30" x14ac:dyDescent="0.2">
      <c r="A29" s="244">
        <v>5</v>
      </c>
      <c r="B29" s="245" t="s">
        <v>170</v>
      </c>
      <c r="C29" s="246" t="str">
        <f>C28</f>
        <v>РСХП. ЭТП "Е2"</v>
      </c>
      <c r="D29" s="247" t="s">
        <v>116</v>
      </c>
      <c r="E29" s="250">
        <v>2</v>
      </c>
    </row>
    <row r="30" spans="1:5" s="248" customFormat="1" ht="45" x14ac:dyDescent="0.2">
      <c r="A30" s="244">
        <v>6</v>
      </c>
      <c r="B30" s="245" t="s">
        <v>171</v>
      </c>
      <c r="C30" s="246" t="str">
        <f>C13</f>
        <v>АНГЦ. ЭТП "Е3"</v>
      </c>
      <c r="D30" s="247" t="s">
        <v>116</v>
      </c>
      <c r="E30" s="250">
        <v>1</v>
      </c>
    </row>
    <row r="31" spans="1:5" s="248" customFormat="1" ht="45" x14ac:dyDescent="0.2">
      <c r="A31" s="244">
        <v>7</v>
      </c>
      <c r="B31" s="245" t="s">
        <v>172</v>
      </c>
      <c r="C31" s="246" t="str">
        <f>C30</f>
        <v>АНГЦ. ЭТП "Е3"</v>
      </c>
      <c r="D31" s="247" t="s">
        <v>116</v>
      </c>
      <c r="E31" s="250">
        <v>1</v>
      </c>
    </row>
    <row r="32" spans="1:5" s="248" customFormat="1" ht="45" x14ac:dyDescent="0.2">
      <c r="A32" s="244">
        <v>8</v>
      </c>
      <c r="B32" s="245" t="s">
        <v>173</v>
      </c>
      <c r="C32" s="246" t="str">
        <f>C14</f>
        <v>АНГЦ. ЭТП "Е4"</v>
      </c>
      <c r="D32" s="247" t="s">
        <v>116</v>
      </c>
      <c r="E32" s="250">
        <v>2</v>
      </c>
    </row>
    <row r="33" spans="1:5" s="248" customFormat="1" ht="45" x14ac:dyDescent="0.2">
      <c r="A33" s="244">
        <v>9</v>
      </c>
      <c r="B33" s="245" t="s">
        <v>174</v>
      </c>
      <c r="C33" s="246" t="str">
        <f>C32</f>
        <v>АНГЦ. ЭТП "Е4"</v>
      </c>
      <c r="D33" s="247" t="s">
        <v>116</v>
      </c>
      <c r="E33" s="250">
        <v>2</v>
      </c>
    </row>
    <row r="34" spans="1:5" s="248" customFormat="1" ht="45" x14ac:dyDescent="0.2">
      <c r="A34" s="244">
        <v>10</v>
      </c>
      <c r="B34" s="245" t="s">
        <v>175</v>
      </c>
      <c r="C34" s="246" t="str">
        <f>C18</f>
        <v>АПП. ЭТП "Е5"</v>
      </c>
      <c r="D34" s="247" t="s">
        <v>116</v>
      </c>
      <c r="E34" s="250">
        <v>1</v>
      </c>
    </row>
    <row r="35" spans="1:5" s="248" customFormat="1" ht="45" x14ac:dyDescent="0.2">
      <c r="A35" s="244">
        <v>11</v>
      </c>
      <c r="B35" s="245" t="s">
        <v>176</v>
      </c>
      <c r="C35" s="246" t="str">
        <f>C34</f>
        <v>АПП. ЭТП "Е5"</v>
      </c>
      <c r="D35" s="247" t="s">
        <v>116</v>
      </c>
      <c r="E35" s="250">
        <v>1</v>
      </c>
    </row>
    <row r="36" spans="1:5" s="248" customFormat="1" ht="45" x14ac:dyDescent="0.2">
      <c r="A36" s="244">
        <v>12</v>
      </c>
      <c r="B36" s="245" t="s">
        <v>177</v>
      </c>
      <c r="C36" s="246" t="str">
        <f>C20</f>
        <v>АПП. ЭТП "Е6"</v>
      </c>
      <c r="D36" s="247" t="s">
        <v>116</v>
      </c>
      <c r="E36" s="250">
        <v>1</v>
      </c>
    </row>
    <row r="37" spans="1:5" s="248" customFormat="1" ht="45" x14ac:dyDescent="0.2">
      <c r="A37" s="244">
        <v>13</v>
      </c>
      <c r="B37" s="245" t="s">
        <v>178</v>
      </c>
      <c r="C37" s="246" t="str">
        <f>C36</f>
        <v>АПП. ЭТП "Е6"</v>
      </c>
      <c r="D37" s="247" t="s">
        <v>116</v>
      </c>
      <c r="E37" s="250">
        <v>1</v>
      </c>
    </row>
    <row r="38" spans="1:5" s="248" customFormat="1" ht="55.5" customHeight="1" x14ac:dyDescent="0.2">
      <c r="A38" s="244">
        <v>14</v>
      </c>
      <c r="B38" s="245" t="s">
        <v>179</v>
      </c>
      <c r="C38" s="246" t="str">
        <f>C22</f>
        <v>Встроенные эл.помещеня ЭТП "Е7"</v>
      </c>
      <c r="D38" s="247" t="s">
        <v>116</v>
      </c>
      <c r="E38" s="250">
        <v>1</v>
      </c>
    </row>
  </sheetData>
  <phoneticPr fontId="1" type="noConversion"/>
  <conditionalFormatting sqref="A1:E1">
    <cfRule type="expression" dxfId="65" priority="28" stopIfTrue="1">
      <formula>IF(#REF!="No Color",TRUE,FALSE)</formula>
    </cfRule>
    <cfRule type="expression" dxfId="64" priority="29" stopIfTrue="1">
      <formula>IF(#REF!="Red",TRUE,FALSE)</formula>
    </cfRule>
    <cfRule type="expression" dxfId="63" priority="30" stopIfTrue="1">
      <formula>IF(#REF!="Green",TRUE,FALSE)</formula>
    </cfRule>
  </conditionalFormatting>
  <conditionalFormatting sqref="A2:A38">
    <cfRule type="expression" dxfId="62" priority="13" stopIfTrue="1">
      <formula>IF(#REF!="No Color",TRUE,FALSE)</formula>
    </cfRule>
    <cfRule type="expression" dxfId="61" priority="14" stopIfTrue="1">
      <formula>IF(#REF!="Red",TRUE,FALSE)</formula>
    </cfRule>
    <cfRule type="expression" dxfId="60" priority="15" stopIfTrue="1">
      <formula>IF(#REF!="Green",TRUE,FALSE)</formula>
    </cfRule>
  </conditionalFormatting>
  <printOptions horizontalCentered="1"/>
  <pageMargins left="0.2" right="0.19685039370078741" top="0.46" bottom="0.19685039370078741" header="0.38" footer="0.31496062992125984"/>
  <pageSetup paperSize="9" fitToHeight="0" orientation="landscape" horizontalDpi="300" verticalDpi="30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2"/>
      <c r="B4" s="442"/>
      <c r="C4" s="442"/>
      <c r="D4" s="442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3" t="s">
        <v>20</v>
      </c>
      <c r="B8" s="443"/>
      <c r="C8" s="443"/>
      <c r="D8" s="443"/>
      <c r="E8" s="36"/>
      <c r="F8" s="443" t="s">
        <v>21</v>
      </c>
      <c r="G8" s="443"/>
      <c r="H8" s="443"/>
      <c r="I8" s="443"/>
      <c r="J8" s="36"/>
      <c r="K8" s="45" t="s">
        <v>17</v>
      </c>
      <c r="L8" s="43"/>
      <c r="M8" s="444" t="s">
        <v>1</v>
      </c>
      <c r="N8" s="445"/>
      <c r="O8" s="47" t="s">
        <v>12</v>
      </c>
      <c r="P8" s="22"/>
      <c r="Q8" s="446">
        <f ca="1">TODAY()</f>
        <v>44348</v>
      </c>
      <c r="R8" s="447"/>
    </row>
    <row r="9" spans="1:25" ht="18" customHeight="1" x14ac:dyDescent="0.2">
      <c r="A9" s="437" t="s">
        <v>1</v>
      </c>
      <c r="B9" s="437"/>
      <c r="C9" s="437"/>
      <c r="D9" s="437"/>
      <c r="E9" s="17"/>
      <c r="F9" s="437" t="s">
        <v>1</v>
      </c>
      <c r="G9" s="437"/>
      <c r="H9" s="437"/>
      <c r="I9" s="42"/>
      <c r="J9" s="41"/>
      <c r="K9" s="46" t="s">
        <v>24</v>
      </c>
      <c r="L9" s="44"/>
      <c r="M9" s="438"/>
      <c r="N9" s="439"/>
      <c r="O9" s="47" t="s">
        <v>13</v>
      </c>
      <c r="P9" s="22"/>
      <c r="Q9" s="440" t="s">
        <v>63</v>
      </c>
      <c r="R9" s="441"/>
    </row>
    <row r="10" spans="1:25" ht="18" customHeight="1" x14ac:dyDescent="0.2">
      <c r="A10" s="437" t="s">
        <v>2</v>
      </c>
      <c r="B10" s="437"/>
      <c r="C10" s="437"/>
      <c r="D10" s="437"/>
      <c r="E10" s="17"/>
      <c r="F10" s="437" t="s">
        <v>2</v>
      </c>
      <c r="G10" s="437"/>
      <c r="H10" s="437"/>
      <c r="I10" s="42"/>
      <c r="J10" s="41"/>
      <c r="K10" s="46" t="s">
        <v>25</v>
      </c>
      <c r="L10" s="44"/>
      <c r="M10" s="438"/>
      <c r="N10" s="439"/>
      <c r="O10" s="47" t="s">
        <v>14</v>
      </c>
      <c r="P10" s="22"/>
      <c r="Q10" s="440" t="s">
        <v>15</v>
      </c>
      <c r="R10" s="441"/>
    </row>
    <row r="11" spans="1:25" ht="18" customHeight="1" x14ac:dyDescent="0.2">
      <c r="A11" s="437" t="s">
        <v>3</v>
      </c>
      <c r="B11" s="437"/>
      <c r="C11" s="437"/>
      <c r="D11" s="437"/>
      <c r="E11" s="17"/>
      <c r="F11" s="437" t="s">
        <v>3</v>
      </c>
      <c r="G11" s="437"/>
      <c r="H11" s="437"/>
      <c r="I11" s="42"/>
      <c r="J11" s="41"/>
      <c r="K11" s="46" t="s">
        <v>18</v>
      </c>
      <c r="L11" s="44"/>
      <c r="M11" s="438"/>
      <c r="N11" s="439"/>
      <c r="O11" s="47" t="s">
        <v>22</v>
      </c>
      <c r="P11" s="22"/>
      <c r="Q11" s="440">
        <v>12345678</v>
      </c>
      <c r="R11" s="441"/>
    </row>
    <row r="12" spans="1:25" ht="18" customHeight="1" x14ac:dyDescent="0.2">
      <c r="A12" s="437" t="s">
        <v>4</v>
      </c>
      <c r="B12" s="437"/>
      <c r="C12" s="437"/>
      <c r="D12" s="437"/>
      <c r="E12" s="17"/>
      <c r="F12" s="437" t="s">
        <v>4</v>
      </c>
      <c r="G12" s="437"/>
      <c r="H12" s="437"/>
      <c r="I12" s="42"/>
      <c r="J12" s="41"/>
      <c r="K12" s="46" t="s">
        <v>19</v>
      </c>
      <c r="L12" s="44"/>
      <c r="M12" s="438"/>
      <c r="N12" s="439"/>
      <c r="O12" s="47" t="s">
        <v>64</v>
      </c>
      <c r="P12" s="22"/>
      <c r="Q12" s="446">
        <f ca="1">Q8+30</f>
        <v>44378</v>
      </c>
      <c r="R12" s="447"/>
    </row>
    <row r="13" spans="1:25" ht="18" customHeight="1" x14ac:dyDescent="0.2">
      <c r="A13" s="437" t="s">
        <v>5</v>
      </c>
      <c r="B13" s="437"/>
      <c r="C13" s="437"/>
      <c r="D13" s="437"/>
      <c r="E13" s="17"/>
      <c r="F13" s="437" t="s">
        <v>5</v>
      </c>
      <c r="G13" s="437"/>
      <c r="H13" s="437"/>
      <c r="I13" s="42"/>
      <c r="J13" s="41"/>
      <c r="K13" s="46" t="s">
        <v>26</v>
      </c>
      <c r="L13" s="44"/>
      <c r="M13" s="438"/>
      <c r="N13" s="439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48" t="s">
        <v>7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67" t="s">
        <v>6</v>
      </c>
      <c r="P15" s="67" t="s">
        <v>8</v>
      </c>
      <c r="Q15" s="449" t="s">
        <v>9</v>
      </c>
      <c r="R15" s="449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0" t="s">
        <v>74</v>
      </c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58">
        <v>2</v>
      </c>
      <c r="P16" s="62" t="e">
        <f t="shared" ref="P16:P33" si="1">IF(ISBLANK(B16),"",INDEX(unit_price,MATCH(B16,product,0)))</f>
        <v>#NAME?</v>
      </c>
      <c r="Q16" s="451" t="e">
        <f t="shared" ref="Q16:Q33" si="2">IF(OR(ISBLANK(O16),O16=0),0,O16*P16)</f>
        <v>#NAME?</v>
      </c>
      <c r="R16" s="451"/>
      <c r="U16" s="452" t="s">
        <v>66</v>
      </c>
      <c r="V16" s="452"/>
      <c r="W16" s="452"/>
      <c r="X16" s="452"/>
      <c r="Y16" s="452"/>
    </row>
    <row r="17" spans="1:25" ht="12.95" customHeight="1" x14ac:dyDescent="0.2">
      <c r="A17" s="58" t="e">
        <f t="shared" si="0"/>
        <v>#NAME?</v>
      </c>
      <c r="B17" s="450" t="s">
        <v>75</v>
      </c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58">
        <v>3</v>
      </c>
      <c r="P17" s="62" t="e">
        <f t="shared" si="1"/>
        <v>#NAME?</v>
      </c>
      <c r="Q17" s="451" t="e">
        <f t="shared" si="2"/>
        <v>#NAME?</v>
      </c>
      <c r="R17" s="451"/>
      <c r="U17" s="453"/>
      <c r="V17" s="453"/>
      <c r="W17" s="453"/>
      <c r="X17" s="453"/>
      <c r="Y17" s="453"/>
    </row>
    <row r="18" spans="1:25" ht="12.95" customHeight="1" x14ac:dyDescent="0.2">
      <c r="A18" s="58" t="str">
        <f t="shared" si="0"/>
        <v/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58"/>
      <c r="P18" s="62" t="str">
        <f t="shared" si="1"/>
        <v/>
      </c>
      <c r="Q18" s="451">
        <f t="shared" si="2"/>
        <v>0</v>
      </c>
      <c r="R18" s="451"/>
      <c r="U18" s="454" t="s">
        <v>67</v>
      </c>
      <c r="V18" s="454"/>
      <c r="W18" s="454"/>
      <c r="X18" s="454"/>
      <c r="Y18" s="454"/>
    </row>
    <row r="19" spans="1:25" ht="12.95" customHeight="1" x14ac:dyDescent="0.2">
      <c r="A19" s="58" t="str">
        <f t="shared" si="0"/>
        <v/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58"/>
      <c r="P19" s="62" t="str">
        <f t="shared" si="1"/>
        <v/>
      </c>
      <c r="Q19" s="451">
        <f t="shared" si="2"/>
        <v>0</v>
      </c>
      <c r="R19" s="451"/>
      <c r="U19" s="455"/>
      <c r="V19" s="455"/>
      <c r="W19" s="455"/>
      <c r="X19" s="455"/>
      <c r="Y19" s="455"/>
    </row>
    <row r="20" spans="1:25" ht="12.95" customHeight="1" x14ac:dyDescent="0.2">
      <c r="A20" s="58" t="str">
        <f t="shared" si="0"/>
        <v/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58"/>
      <c r="P20" s="62" t="str">
        <f t="shared" si="1"/>
        <v/>
      </c>
      <c r="Q20" s="451">
        <f t="shared" si="2"/>
        <v>0</v>
      </c>
      <c r="R20" s="451"/>
      <c r="U20" s="455"/>
      <c r="V20" s="455"/>
      <c r="W20" s="455"/>
      <c r="X20" s="455"/>
      <c r="Y20" s="455"/>
    </row>
    <row r="21" spans="1:25" ht="12.95" customHeight="1" x14ac:dyDescent="0.2">
      <c r="A21" s="58" t="str">
        <f t="shared" si="0"/>
        <v/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58"/>
      <c r="P21" s="62" t="str">
        <f t="shared" si="1"/>
        <v/>
      </c>
      <c r="Q21" s="451">
        <f t="shared" si="2"/>
        <v>0</v>
      </c>
      <c r="R21" s="451"/>
      <c r="U21" s="455"/>
      <c r="V21" s="455"/>
      <c r="W21" s="455"/>
      <c r="X21" s="455"/>
      <c r="Y21" s="455"/>
    </row>
    <row r="22" spans="1:25" ht="12.95" customHeight="1" x14ac:dyDescent="0.2">
      <c r="A22" s="58" t="str">
        <f t="shared" si="0"/>
        <v/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58"/>
      <c r="P22" s="62" t="str">
        <f t="shared" si="1"/>
        <v/>
      </c>
      <c r="Q22" s="451">
        <f t="shared" si="2"/>
        <v>0</v>
      </c>
      <c r="R22" s="451"/>
      <c r="U22" s="455"/>
      <c r="V22" s="455"/>
      <c r="W22" s="455"/>
      <c r="X22" s="455"/>
      <c r="Y22" s="455"/>
    </row>
    <row r="23" spans="1:25" ht="12.95" customHeight="1" x14ac:dyDescent="0.2">
      <c r="A23" s="58" t="str">
        <f t="shared" si="0"/>
        <v/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58"/>
      <c r="P23" s="62" t="str">
        <f t="shared" si="1"/>
        <v/>
      </c>
      <c r="Q23" s="451">
        <f t="shared" si="2"/>
        <v>0</v>
      </c>
      <c r="R23" s="451"/>
      <c r="U23" s="455"/>
      <c r="V23" s="455"/>
      <c r="W23" s="455"/>
      <c r="X23" s="455"/>
      <c r="Y23" s="455"/>
    </row>
    <row r="24" spans="1:25" ht="12.95" customHeight="1" x14ac:dyDescent="0.2">
      <c r="A24" s="58" t="str">
        <f t="shared" si="0"/>
        <v/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58"/>
      <c r="P24" s="62" t="str">
        <f t="shared" si="1"/>
        <v/>
      </c>
      <c r="Q24" s="451">
        <f t="shared" si="2"/>
        <v>0</v>
      </c>
      <c r="R24" s="451"/>
    </row>
    <row r="25" spans="1:25" ht="12.95" customHeight="1" x14ac:dyDescent="0.2">
      <c r="A25" s="58" t="str">
        <f t="shared" si="0"/>
        <v/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58"/>
      <c r="P25" s="62" t="str">
        <f t="shared" si="1"/>
        <v/>
      </c>
      <c r="Q25" s="451">
        <f t="shared" si="2"/>
        <v>0</v>
      </c>
      <c r="R25" s="451"/>
    </row>
    <row r="26" spans="1:25" ht="12.95" customHeight="1" x14ac:dyDescent="0.2">
      <c r="A26" s="58" t="str">
        <f t="shared" si="0"/>
        <v/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58"/>
      <c r="P26" s="62" t="str">
        <f t="shared" si="1"/>
        <v/>
      </c>
      <c r="Q26" s="451">
        <f t="shared" si="2"/>
        <v>0</v>
      </c>
      <c r="R26" s="451"/>
    </row>
    <row r="27" spans="1:25" ht="12.95" customHeight="1" x14ac:dyDescent="0.2">
      <c r="A27" s="58" t="str">
        <f t="shared" si="0"/>
        <v/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58"/>
      <c r="P27" s="62" t="str">
        <f t="shared" si="1"/>
        <v/>
      </c>
      <c r="Q27" s="451">
        <f t="shared" si="2"/>
        <v>0</v>
      </c>
      <c r="R27" s="451"/>
    </row>
    <row r="28" spans="1:25" ht="12.95" customHeight="1" x14ac:dyDescent="0.2">
      <c r="A28" s="58" t="str">
        <f t="shared" si="0"/>
        <v/>
      </c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58"/>
      <c r="P28" s="62" t="str">
        <f t="shared" si="1"/>
        <v/>
      </c>
      <c r="Q28" s="451">
        <f t="shared" si="2"/>
        <v>0</v>
      </c>
      <c r="R28" s="451"/>
    </row>
    <row r="29" spans="1:25" ht="12.95" customHeight="1" x14ac:dyDescent="0.2">
      <c r="A29" s="58" t="str">
        <f t="shared" si="0"/>
        <v/>
      </c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58"/>
      <c r="P29" s="62" t="str">
        <f t="shared" si="1"/>
        <v/>
      </c>
      <c r="Q29" s="451">
        <f t="shared" si="2"/>
        <v>0</v>
      </c>
      <c r="R29" s="451"/>
    </row>
    <row r="30" spans="1:25" ht="12.95" customHeight="1" x14ac:dyDescent="0.2">
      <c r="A30" s="58" t="str">
        <f t="shared" si="0"/>
        <v/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58"/>
      <c r="P30" s="62" t="str">
        <f t="shared" si="1"/>
        <v/>
      </c>
      <c r="Q30" s="451">
        <f t="shared" si="2"/>
        <v>0</v>
      </c>
      <c r="R30" s="451"/>
    </row>
    <row r="31" spans="1:25" ht="12.95" customHeight="1" x14ac:dyDescent="0.2">
      <c r="A31" s="58" t="str">
        <f t="shared" si="0"/>
        <v/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58"/>
      <c r="P31" s="62" t="str">
        <f t="shared" si="1"/>
        <v/>
      </c>
      <c r="Q31" s="451">
        <f t="shared" si="2"/>
        <v>0</v>
      </c>
      <c r="R31" s="451"/>
    </row>
    <row r="32" spans="1:25" ht="12.95" customHeight="1" x14ac:dyDescent="0.2">
      <c r="A32" s="58" t="str">
        <f t="shared" si="0"/>
        <v/>
      </c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58"/>
      <c r="P32" s="62" t="str">
        <f t="shared" si="1"/>
        <v/>
      </c>
      <c r="Q32" s="451">
        <f t="shared" si="2"/>
        <v>0</v>
      </c>
      <c r="R32" s="451"/>
    </row>
    <row r="33" spans="1:25" ht="12.95" customHeight="1" x14ac:dyDescent="0.2">
      <c r="A33" s="59" t="str">
        <f t="shared" si="0"/>
        <v/>
      </c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59"/>
      <c r="P33" s="63" t="str">
        <f t="shared" si="1"/>
        <v/>
      </c>
      <c r="Q33" s="462">
        <f t="shared" si="2"/>
        <v>0</v>
      </c>
      <c r="R33" s="462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3" t="s">
        <v>27</v>
      </c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5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56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8"/>
      <c r="P36" s="26" t="str">
        <f>Settings!$B$27&amp;" Rate"</f>
        <v>Sales Tax Rate</v>
      </c>
      <c r="Q36" s="459">
        <v>0</v>
      </c>
      <c r="R36" s="460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56"/>
      <c r="B37" s="457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8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56"/>
      <c r="B38" s="457"/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8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0"/>
      <c r="B39" s="471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2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3"/>
      <c r="B40" s="474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5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P41" s="477" t="s">
        <v>73</v>
      </c>
      <c r="Q41" s="477"/>
      <c r="R41" s="477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66" t="str">
        <f>Settings!$B$5</f>
        <v>Заказ на закупку</v>
      </c>
      <c r="Q42" s="466"/>
      <c r="R42" s="466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67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</row>
    <row r="44" spans="1:25" ht="18" customHeight="1" x14ac:dyDescent="0.2">
      <c r="A44" s="468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</row>
    <row r="45" spans="1:25" ht="18" customHeight="1" x14ac:dyDescent="0.2">
      <c r="A45" s="46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2"/>
      <c r="B4" s="442"/>
      <c r="C4" s="442"/>
      <c r="D4" s="442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3" t="s">
        <v>20</v>
      </c>
      <c r="B8" s="443"/>
      <c r="C8" s="443"/>
      <c r="D8" s="443"/>
      <c r="E8" s="36"/>
      <c r="F8" s="443" t="s">
        <v>21</v>
      </c>
      <c r="G8" s="443"/>
      <c r="H8" s="443"/>
      <c r="I8" s="443"/>
      <c r="J8" s="36"/>
      <c r="K8" s="45" t="s">
        <v>17</v>
      </c>
      <c r="L8" s="43"/>
      <c r="M8" s="444" t="s">
        <v>1</v>
      </c>
      <c r="N8" s="445"/>
      <c r="O8" s="47" t="s">
        <v>12</v>
      </c>
      <c r="P8" s="22"/>
      <c r="Q8" s="446">
        <f ca="1">TODAY()</f>
        <v>44348</v>
      </c>
      <c r="R8" s="447"/>
    </row>
    <row r="9" spans="1:25" ht="18" customHeight="1" x14ac:dyDescent="0.2">
      <c r="A9" s="437" t="s">
        <v>1</v>
      </c>
      <c r="B9" s="437"/>
      <c r="C9" s="437"/>
      <c r="D9" s="437"/>
      <c r="E9" s="17"/>
      <c r="F9" s="437" t="s">
        <v>1</v>
      </c>
      <c r="G9" s="437"/>
      <c r="H9" s="437"/>
      <c r="I9" s="42"/>
      <c r="J9" s="41"/>
      <c r="K9" s="46" t="s">
        <v>24</v>
      </c>
      <c r="L9" s="44"/>
      <c r="M9" s="438"/>
      <c r="N9" s="439"/>
      <c r="O9" s="47" t="s">
        <v>13</v>
      </c>
      <c r="P9" s="22"/>
      <c r="Q9" s="440" t="s">
        <v>63</v>
      </c>
      <c r="R9" s="441"/>
    </row>
    <row r="10" spans="1:25" ht="18" customHeight="1" x14ac:dyDescent="0.2">
      <c r="A10" s="437" t="s">
        <v>2</v>
      </c>
      <c r="B10" s="437"/>
      <c r="C10" s="437"/>
      <c r="D10" s="437"/>
      <c r="E10" s="17"/>
      <c r="F10" s="437" t="s">
        <v>2</v>
      </c>
      <c r="G10" s="437"/>
      <c r="H10" s="437"/>
      <c r="I10" s="42"/>
      <c r="J10" s="41"/>
      <c r="K10" s="46" t="s">
        <v>25</v>
      </c>
      <c r="L10" s="44"/>
      <c r="M10" s="438"/>
      <c r="N10" s="439"/>
      <c r="O10" s="47" t="s">
        <v>14</v>
      </c>
      <c r="P10" s="22"/>
      <c r="Q10" s="440" t="s">
        <v>15</v>
      </c>
      <c r="R10" s="441"/>
    </row>
    <row r="11" spans="1:25" ht="18" customHeight="1" x14ac:dyDescent="0.2">
      <c r="A11" s="437" t="s">
        <v>3</v>
      </c>
      <c r="B11" s="437"/>
      <c r="C11" s="437"/>
      <c r="D11" s="437"/>
      <c r="E11" s="17"/>
      <c r="F11" s="437" t="s">
        <v>3</v>
      </c>
      <c r="G11" s="437"/>
      <c r="H11" s="437"/>
      <c r="I11" s="42"/>
      <c r="J11" s="41"/>
      <c r="K11" s="46" t="s">
        <v>18</v>
      </c>
      <c r="L11" s="44"/>
      <c r="M11" s="438"/>
      <c r="N11" s="439"/>
      <c r="O11" s="47" t="s">
        <v>22</v>
      </c>
      <c r="P11" s="22"/>
      <c r="Q11" s="440">
        <v>12345678</v>
      </c>
      <c r="R11" s="441"/>
    </row>
    <row r="12" spans="1:25" ht="18" customHeight="1" x14ac:dyDescent="0.2">
      <c r="A12" s="437" t="s">
        <v>4</v>
      </c>
      <c r="B12" s="437"/>
      <c r="C12" s="437"/>
      <c r="D12" s="437"/>
      <c r="E12" s="17"/>
      <c r="F12" s="437" t="s">
        <v>4</v>
      </c>
      <c r="G12" s="437"/>
      <c r="H12" s="437"/>
      <c r="I12" s="42"/>
      <c r="J12" s="41"/>
      <c r="K12" s="46" t="s">
        <v>19</v>
      </c>
      <c r="L12" s="44"/>
      <c r="M12" s="438"/>
      <c r="N12" s="439"/>
      <c r="O12" s="47" t="s">
        <v>64</v>
      </c>
      <c r="P12" s="22"/>
      <c r="Q12" s="446">
        <f ca="1">Q8+30</f>
        <v>44378</v>
      </c>
      <c r="R12" s="447"/>
    </row>
    <row r="13" spans="1:25" ht="18" customHeight="1" x14ac:dyDescent="0.2">
      <c r="A13" s="437" t="s">
        <v>5</v>
      </c>
      <c r="B13" s="437"/>
      <c r="C13" s="437"/>
      <c r="D13" s="437"/>
      <c r="E13" s="17"/>
      <c r="F13" s="437" t="s">
        <v>5</v>
      </c>
      <c r="G13" s="437"/>
      <c r="H13" s="437"/>
      <c r="I13" s="42"/>
      <c r="J13" s="41"/>
      <c r="K13" s="46" t="s">
        <v>26</v>
      </c>
      <c r="L13" s="44"/>
      <c r="M13" s="438"/>
      <c r="N13" s="439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48" t="s">
        <v>7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67" t="s">
        <v>6</v>
      </c>
      <c r="P15" s="67" t="s">
        <v>8</v>
      </c>
      <c r="Q15" s="449" t="s">
        <v>9</v>
      </c>
      <c r="R15" s="449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0" t="s">
        <v>74</v>
      </c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58">
        <v>2</v>
      </c>
      <c r="P16" s="62" t="e">
        <f t="shared" ref="P16:P33" si="1">IF(ISBLANK(B16),"",INDEX(unit_price,MATCH(B16,product,0)))</f>
        <v>#NAME?</v>
      </c>
      <c r="Q16" s="451" t="e">
        <f t="shared" ref="Q16:Q33" si="2">IF(OR(ISBLANK(O16),O16=0),0,O16*P16)</f>
        <v>#NAME?</v>
      </c>
      <c r="R16" s="451"/>
      <c r="U16" s="452" t="s">
        <v>66</v>
      </c>
      <c r="V16" s="452"/>
      <c r="W16" s="452"/>
      <c r="X16" s="452"/>
      <c r="Y16" s="452"/>
    </row>
    <row r="17" spans="1:25" ht="12.95" customHeight="1" x14ac:dyDescent="0.2">
      <c r="A17" s="58" t="e">
        <f t="shared" si="0"/>
        <v>#NAME?</v>
      </c>
      <c r="B17" s="450" t="s">
        <v>75</v>
      </c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58">
        <v>3</v>
      </c>
      <c r="P17" s="62" t="e">
        <f t="shared" si="1"/>
        <v>#NAME?</v>
      </c>
      <c r="Q17" s="451" t="e">
        <f t="shared" si="2"/>
        <v>#NAME?</v>
      </c>
      <c r="R17" s="451"/>
      <c r="U17" s="453"/>
      <c r="V17" s="453"/>
      <c r="W17" s="453"/>
      <c r="X17" s="453"/>
      <c r="Y17" s="453"/>
    </row>
    <row r="18" spans="1:25" ht="12.95" customHeight="1" x14ac:dyDescent="0.2">
      <c r="A18" s="58" t="str">
        <f t="shared" si="0"/>
        <v/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58"/>
      <c r="P18" s="62" t="str">
        <f t="shared" si="1"/>
        <v/>
      </c>
      <c r="Q18" s="451">
        <f t="shared" si="2"/>
        <v>0</v>
      </c>
      <c r="R18" s="451"/>
      <c r="U18" s="454" t="s">
        <v>67</v>
      </c>
      <c r="V18" s="454"/>
      <c r="W18" s="454"/>
      <c r="X18" s="454"/>
      <c r="Y18" s="454"/>
    </row>
    <row r="19" spans="1:25" ht="12.95" customHeight="1" x14ac:dyDescent="0.2">
      <c r="A19" s="58" t="str">
        <f t="shared" si="0"/>
        <v/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58"/>
      <c r="P19" s="62" t="str">
        <f t="shared" si="1"/>
        <v/>
      </c>
      <c r="Q19" s="451">
        <f t="shared" si="2"/>
        <v>0</v>
      </c>
      <c r="R19" s="451"/>
      <c r="U19" s="455"/>
      <c r="V19" s="455"/>
      <c r="W19" s="455"/>
      <c r="X19" s="455"/>
      <c r="Y19" s="455"/>
    </row>
    <row r="20" spans="1:25" ht="12.95" customHeight="1" x14ac:dyDescent="0.2">
      <c r="A20" s="58" t="str">
        <f t="shared" si="0"/>
        <v/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58"/>
      <c r="P20" s="62" t="str">
        <f t="shared" si="1"/>
        <v/>
      </c>
      <c r="Q20" s="451">
        <f t="shared" si="2"/>
        <v>0</v>
      </c>
      <c r="R20" s="451"/>
      <c r="U20" s="455"/>
      <c r="V20" s="455"/>
      <c r="W20" s="455"/>
      <c r="X20" s="455"/>
      <c r="Y20" s="455"/>
    </row>
    <row r="21" spans="1:25" ht="12.95" customHeight="1" x14ac:dyDescent="0.2">
      <c r="A21" s="58" t="str">
        <f t="shared" si="0"/>
        <v/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58"/>
      <c r="P21" s="62" t="str">
        <f t="shared" si="1"/>
        <v/>
      </c>
      <c r="Q21" s="451">
        <f t="shared" si="2"/>
        <v>0</v>
      </c>
      <c r="R21" s="451"/>
      <c r="U21" s="455"/>
      <c r="V21" s="455"/>
      <c r="W21" s="455"/>
      <c r="X21" s="455"/>
      <c r="Y21" s="455"/>
    </row>
    <row r="22" spans="1:25" ht="12.95" customHeight="1" x14ac:dyDescent="0.2">
      <c r="A22" s="58" t="str">
        <f t="shared" si="0"/>
        <v/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58"/>
      <c r="P22" s="62" t="str">
        <f t="shared" si="1"/>
        <v/>
      </c>
      <c r="Q22" s="451">
        <f t="shared" si="2"/>
        <v>0</v>
      </c>
      <c r="R22" s="451"/>
      <c r="U22" s="455"/>
      <c r="V22" s="455"/>
      <c r="W22" s="455"/>
      <c r="X22" s="455"/>
      <c r="Y22" s="455"/>
    </row>
    <row r="23" spans="1:25" ht="12.95" customHeight="1" x14ac:dyDescent="0.2">
      <c r="A23" s="58" t="str">
        <f t="shared" si="0"/>
        <v/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58"/>
      <c r="P23" s="62" t="str">
        <f t="shared" si="1"/>
        <v/>
      </c>
      <c r="Q23" s="451">
        <f t="shared" si="2"/>
        <v>0</v>
      </c>
      <c r="R23" s="451"/>
      <c r="U23" s="455"/>
      <c r="V23" s="455"/>
      <c r="W23" s="455"/>
      <c r="X23" s="455"/>
      <c r="Y23" s="455"/>
    </row>
    <row r="24" spans="1:25" ht="12.95" customHeight="1" x14ac:dyDescent="0.2">
      <c r="A24" s="58" t="str">
        <f t="shared" si="0"/>
        <v/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58"/>
      <c r="P24" s="62" t="str">
        <f t="shared" si="1"/>
        <v/>
      </c>
      <c r="Q24" s="451">
        <f t="shared" si="2"/>
        <v>0</v>
      </c>
      <c r="R24" s="451"/>
    </row>
    <row r="25" spans="1:25" ht="12.95" customHeight="1" x14ac:dyDescent="0.2">
      <c r="A25" s="58" t="str">
        <f t="shared" si="0"/>
        <v/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58"/>
      <c r="P25" s="62" t="str">
        <f t="shared" si="1"/>
        <v/>
      </c>
      <c r="Q25" s="451">
        <f t="shared" si="2"/>
        <v>0</v>
      </c>
      <c r="R25" s="451"/>
    </row>
    <row r="26" spans="1:25" ht="12.95" customHeight="1" x14ac:dyDescent="0.2">
      <c r="A26" s="58" t="str">
        <f t="shared" si="0"/>
        <v/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58"/>
      <c r="P26" s="62" t="str">
        <f t="shared" si="1"/>
        <v/>
      </c>
      <c r="Q26" s="451">
        <f t="shared" si="2"/>
        <v>0</v>
      </c>
      <c r="R26" s="451"/>
    </row>
    <row r="27" spans="1:25" ht="12.95" customHeight="1" x14ac:dyDescent="0.2">
      <c r="A27" s="58" t="str">
        <f t="shared" si="0"/>
        <v/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58"/>
      <c r="P27" s="62" t="str">
        <f t="shared" si="1"/>
        <v/>
      </c>
      <c r="Q27" s="451">
        <f t="shared" si="2"/>
        <v>0</v>
      </c>
      <c r="R27" s="451"/>
    </row>
    <row r="28" spans="1:25" ht="12.95" customHeight="1" x14ac:dyDescent="0.2">
      <c r="A28" s="58" t="str">
        <f t="shared" si="0"/>
        <v/>
      </c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58"/>
      <c r="P28" s="62" t="str">
        <f t="shared" si="1"/>
        <v/>
      </c>
      <c r="Q28" s="451">
        <f t="shared" si="2"/>
        <v>0</v>
      </c>
      <c r="R28" s="451"/>
    </row>
    <row r="29" spans="1:25" ht="12.95" customHeight="1" x14ac:dyDescent="0.2">
      <c r="A29" s="58" t="str">
        <f t="shared" si="0"/>
        <v/>
      </c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58"/>
      <c r="P29" s="62" t="str">
        <f t="shared" si="1"/>
        <v/>
      </c>
      <c r="Q29" s="451">
        <f t="shared" si="2"/>
        <v>0</v>
      </c>
      <c r="R29" s="451"/>
    </row>
    <row r="30" spans="1:25" ht="12.95" customHeight="1" x14ac:dyDescent="0.2">
      <c r="A30" s="58" t="str">
        <f t="shared" si="0"/>
        <v/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58"/>
      <c r="P30" s="62" t="str">
        <f t="shared" si="1"/>
        <v/>
      </c>
      <c r="Q30" s="451">
        <f t="shared" si="2"/>
        <v>0</v>
      </c>
      <c r="R30" s="451"/>
    </row>
    <row r="31" spans="1:25" ht="12.95" customHeight="1" x14ac:dyDescent="0.2">
      <c r="A31" s="58" t="str">
        <f t="shared" si="0"/>
        <v/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58"/>
      <c r="P31" s="62" t="str">
        <f t="shared" si="1"/>
        <v/>
      </c>
      <c r="Q31" s="451">
        <f t="shared" si="2"/>
        <v>0</v>
      </c>
      <c r="R31" s="451"/>
    </row>
    <row r="32" spans="1:25" ht="12.95" customHeight="1" x14ac:dyDescent="0.2">
      <c r="A32" s="58" t="str">
        <f t="shared" si="0"/>
        <v/>
      </c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58"/>
      <c r="P32" s="62" t="str">
        <f t="shared" si="1"/>
        <v/>
      </c>
      <c r="Q32" s="451">
        <f t="shared" si="2"/>
        <v>0</v>
      </c>
      <c r="R32" s="451"/>
    </row>
    <row r="33" spans="1:25" ht="12.95" customHeight="1" x14ac:dyDescent="0.2">
      <c r="A33" s="59" t="str">
        <f t="shared" si="0"/>
        <v/>
      </c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59"/>
      <c r="P33" s="63" t="str">
        <f t="shared" si="1"/>
        <v/>
      </c>
      <c r="Q33" s="462">
        <f t="shared" si="2"/>
        <v>0</v>
      </c>
      <c r="R33" s="462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3" t="s">
        <v>27</v>
      </c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5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56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8"/>
      <c r="P36" s="26" t="str">
        <f>Settings!$B$27&amp;" Rate"</f>
        <v>Sales Tax Rate</v>
      </c>
      <c r="Q36" s="459">
        <v>0</v>
      </c>
      <c r="R36" s="460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56"/>
      <c r="B37" s="457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8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56"/>
      <c r="B38" s="457"/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8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0"/>
      <c r="B39" s="471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2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3"/>
      <c r="B40" s="474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5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P41" s="477" t="s">
        <v>73</v>
      </c>
      <c r="Q41" s="477"/>
      <c r="R41" s="477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66" t="str">
        <f>Settings!$B$5</f>
        <v>Заказ на закупку</v>
      </c>
      <c r="Q42" s="466"/>
      <c r="R42" s="466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67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</row>
    <row r="44" spans="1:25" ht="18" customHeight="1" x14ac:dyDescent="0.2">
      <c r="A44" s="468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</row>
    <row r="45" spans="1:25" ht="18" customHeight="1" x14ac:dyDescent="0.2">
      <c r="A45" s="46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21" priority="7" stopIfTrue="1">
      <formula>IF($S$2="No Color",TRUE,FALSE)</formula>
    </cfRule>
    <cfRule type="expression" dxfId="20" priority="8" stopIfTrue="1">
      <formula>IF($S$2="Red",TRUE,FALSE)</formula>
    </cfRule>
    <cfRule type="expression" dxfId="19" priority="9" stopIfTrue="1">
      <formula>IF($S$2="Green",TRUE,FALSE)</formula>
    </cfRule>
  </conditionalFormatting>
  <conditionalFormatting sqref="A15 O15:P15">
    <cfRule type="expression" dxfId="18" priority="1" stopIfTrue="1">
      <formula>IF($S$2="No Color",TRUE,FALSE)</formula>
    </cfRule>
    <cfRule type="expression" dxfId="17" priority="2" stopIfTrue="1">
      <formula>IF($S$2="Red",TRUE,FALSE)</formula>
    </cfRule>
    <cfRule type="expression" dxfId="16" priority="3" stopIfTrue="1">
      <formula>IF($S$2="Green",TRUE,FALSE)</formula>
    </cfRule>
  </conditionalFormatting>
  <conditionalFormatting sqref="A16:R33">
    <cfRule type="expression" dxfId="15" priority="10" stopIfTrue="1">
      <formula>MOD(ROW(),2)=1</formula>
    </cfRule>
  </conditionalFormatting>
  <conditionalFormatting sqref="B15:N15 A8:D8 F8:I8">
    <cfRule type="expression" dxfId="14" priority="11" stopIfTrue="1">
      <formula>IF($S$2="No Color",TRUE,FALSE)</formula>
    </cfRule>
    <cfRule type="expression" dxfId="13" priority="12" stopIfTrue="1">
      <formula>IF($S$2="Red",TRUE,FALSE)</formula>
    </cfRule>
    <cfRule type="expression" dxfId="12" priority="13" stopIfTrue="1">
      <formula>IF($S$2="Green",TRUE,FALSE)</formula>
    </cfRule>
  </conditionalFormatting>
  <conditionalFormatting sqref="Q15:R15">
    <cfRule type="expression" dxfId="11" priority="14" stopIfTrue="1">
      <formula>IF($S$2="No Color",TRUE,FALSE)</formula>
    </cfRule>
    <cfRule type="expression" dxfId="10" priority="15" stopIfTrue="1">
      <formula>IF($S$2="Green",TRUE,FALSE)</formula>
    </cfRule>
    <cfRule type="expression" dxfId="9" priority="16" stopIfTrue="1">
      <formula>IF($S$2="Red",TRUE,FALSE)</formula>
    </cfRule>
  </conditionalFormatting>
  <conditionalFormatting sqref="R1 O1">
    <cfRule type="expression" dxfId="8" priority="4" stopIfTrue="1">
      <formula>IF($S$2="No Color",TRUE,FALSE)</formula>
    </cfRule>
    <cfRule type="expression" dxfId="7" priority="5" stopIfTrue="1">
      <formula>IF($S$2="Red",TRUE,FALSE)</formula>
    </cfRule>
    <cfRule type="expression" dxfId="6" priority="6" stopIfTrue="1">
      <formula>IF($S$2="Green",TRUE,FALSE)</formula>
    </cfRule>
  </conditionalFormatting>
  <conditionalFormatting sqref="K8:L13">
    <cfRule type="expression" dxfId="5" priority="17" stopIfTrue="1">
      <formula>IF($S$2="No Color",TRUE,FALSE)</formula>
    </cfRule>
    <cfRule type="expression" dxfId="4" priority="18" stopIfTrue="1">
      <formula>IF($S$2="Red",TRUE,FALSE)</formula>
    </cfRule>
    <cfRule type="expression" dxfId="3" priority="19" stopIfTrue="1">
      <formula>IF($S$2="Green",TRUE,FALSE)</formula>
    </cfRule>
  </conditionalFormatting>
  <conditionalFormatting sqref="A43:R43">
    <cfRule type="expression" dxfId="2" priority="20" stopIfTrue="1">
      <formula>IF($S$2="No Color",TRUE,FALSE)</formula>
    </cfRule>
    <cfRule type="expression" dxfId="1" priority="21" stopIfTrue="1">
      <formula>IF($S$2="Red",TRUE,FALSE)</formula>
    </cfRule>
    <cfRule type="expression" dxfId="0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Settings</vt:lpstr>
      <vt:lpstr>Заказ на закупку</vt:lpstr>
      <vt:lpstr>Расходные материалы</vt:lpstr>
      <vt:lpstr>вентиляторы и приточные вент</vt:lpstr>
      <vt:lpstr>Вспомогательные материалы</vt:lpstr>
      <vt:lpstr>СИЗ</vt:lpstr>
      <vt:lpstr>Лист1</vt:lpstr>
      <vt:lpstr>'вентиляторы и приточные вент'!Область_печати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e.turakulov</cp:lastModifiedBy>
  <cp:lastPrinted>2021-05-05T07:55:33Z</cp:lastPrinted>
  <dcterms:created xsi:type="dcterms:W3CDTF">2009-07-28T19:11:35Z</dcterms:created>
  <dcterms:modified xsi:type="dcterms:W3CDTF">2021-06-01T07:16:02Z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