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!Закупки\7. IP-камеры для IT\"/>
    </mc:Choice>
  </mc:AlternateContent>
  <xr:revisionPtr revIDLastSave="0" documentId="13_ncr:1_{B30FB109-43FB-4CF8-AC86-FAFB0939AEFD}" xr6:coauthVersionLast="40" xr6:coauthVersionMax="45" xr10:uidLastSave="{00000000-0000-0000-0000-000000000000}"/>
  <bookViews>
    <workbookView xWindow="-120" yWindow="-120" windowWidth="29040" windowHeight="15990" tabRatio="870" firstSheet="3" activeTab="4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ЗнЗ образец" sheetId="17" r:id="rId4"/>
    <sheet name="Лист2" sheetId="18" r:id="rId5"/>
    <sheet name="Вспомогательные материалы" sheetId="9" state="hidden" r:id="rId6"/>
    <sheet name="СИЗ" sheetId="10" state="hidden" r:id="rId7"/>
    <sheet name="Лист1" sheetId="12" state="hidden" r:id="rId8"/>
  </sheets>
  <definedNames>
    <definedName name="_xlnm.Print_Area" localSheetId="3">'ЗнЗ образец'!$A$1:$M$24</definedName>
  </definedNames>
  <calcPr calcId="191029"/>
</workbook>
</file>

<file path=xl/calcChain.xml><?xml version="1.0" encoding="utf-8"?>
<calcChain xmlns="http://schemas.openxmlformats.org/spreadsheetml/2006/main">
  <c r="F6" i="18" l="1"/>
  <c r="F3" i="18"/>
  <c r="F4" i="18"/>
  <c r="F5" i="18"/>
  <c r="F2" i="18"/>
  <c r="H16" i="17" l="1"/>
  <c r="H13" i="17"/>
  <c r="H14" i="17"/>
  <c r="H15" i="17"/>
  <c r="H17" i="17" l="1"/>
  <c r="C6" i="17"/>
  <c r="H8" i="17" l="1"/>
  <c r="G8" i="17" l="1"/>
  <c r="F8" i="17"/>
  <c r="H12" i="17" l="1"/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<sst xmlns="http://schemas.openxmlformats.org/spreadsheetml/2006/main" count="394" uniqueCount="209">
  <si>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</si>
  <si>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</si>
  <si>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</si>
  <si>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</si>
  <si>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</si>
  <si>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</si>
  <si>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</si>
  <si>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</si>
  <si>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</si>
  <si>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</si>
  <si>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</si>
  <si>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</si>
  <si>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</si>
  <si>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</si>
  <si>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</si>
  <si>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</si>
  <si>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</si>
  <si>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</si>
  <si>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</si>
  <si>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</si>
  <si>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</si>
  <si>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</si>
  <si>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</si>
  <si>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</si>
  <si>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</si>
  <si>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</si>
  <si>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</si>
  <si>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</si>
  <si>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</si>
  <si>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</si>
  <si>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</si>
  <si>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</si>
  <si>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</si>
  <si>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</si>
  <si>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</si>
  <si>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</si>
  <si>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</si>
  <si>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</si>
  <si>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</si>
  <si>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</si>
  <si>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</si>
  <si>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</si>
  <si>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</si>
  <si>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</si>
  <si>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</si>
  <si>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</si>
  <si>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</si>
  <si>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</si>
  <si>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</si>
  <si>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</si>
  <si>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</si>
  <si>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</si>
  <si>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</si>
  <si>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</si>
  <si>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</si>
  <si>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</si>
  <si>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</si>
  <si>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</si>
  <si>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</si>
  <si>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</si>
  <si>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</si>
  <si>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</si>
  <si>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</si>
  <si>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</si>
  <si>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</si>
  <si>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</si>
  <si>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</si>
  <si>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</si>
  <si>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</si>
  <si>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</si>
  <si>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</si>
  <si>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</si>
  <si>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</si>
  <si>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</si>
  <si>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</si>
  <si>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</si>
  <si>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</si>
  <si>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</si>
  <si>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</si>
  <si>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</si>
  <si>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</si>
  <si>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</si>
  <si>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</si>
  <si>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</si>
  <si>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</si>
  <si>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</si>
  <si>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</si>
  <si>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</si>
  <si>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</si>
  <si>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</si>
  <si>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</si>
  <si>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</si>
  <si>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</si>
  <si>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</si>
  <si>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</si>
  <si>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</si>
  <si>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</si>
  <si>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</si>
  <si>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</si>
  <si>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</si>
  <si>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</si>
  <si>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</si>
  <si>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</si>
  <si>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</si>
  <si>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</si>
  <si>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</si>
  <si>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</si>
  <si>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</si>
  <si>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</si>
  <si>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</si>
  <si>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</si>
  <si>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</si>
  <si>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</si>
  <si>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</si>
  <si>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</si>
  <si>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</si>
  <si>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</si>
  <si>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</si>
  <si>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</si>
  <si>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</si>
  <si>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</si>
  <si>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</si>
  <si>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</si>
  <si>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</si>
  <si>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</si>
  <si>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</si>
  <si>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</si>
  <si>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</si>
  <si>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</si>
  <si>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</si>
  <si>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</si>
  <si>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</si>
  <si>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</si>
  <si>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</si>
  <si>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</si>
  <si>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</si>
  <si>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</si>
  <si>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</si>
  <si>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</si>
  <si>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</si>
  <si>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</si>
  <si>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</si>
  <si>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</si>
  <si>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</si>
  <si>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</si>
  <si>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</si>
  <si>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</si>
  <si>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</si>
  <si>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</si>
  <si>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</si>
  <si>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</si>
  <si>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</si>
  <si>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</si>
  <si>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</si>
  <si>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</si>
  <si>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</si>
  <si>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</si>
  <si>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Дата</t>
  </si>
  <si>
    <t>Подписание отдела ответственного за закупку :</t>
  </si>
  <si>
    <t>Наименование (полное наименование)</t>
  </si>
  <si>
    <t xml:space="preserve">Дата составления </t>
  </si>
  <si>
    <t>Финансово - экономический отдел</t>
  </si>
  <si>
    <t>Обоснование необходимости (краткое описание) :</t>
  </si>
  <si>
    <t>Должность :</t>
  </si>
  <si>
    <t>Количество</t>
  </si>
  <si>
    <t>Остаток 
на складе, кол-во</t>
  </si>
  <si>
    <t>Сумма  
(Узб. Сум)</t>
  </si>
  <si>
    <t>Срок поставки (месяц)</t>
  </si>
  <si>
    <t>Статья бюджета</t>
  </si>
  <si>
    <t xml:space="preserve"> 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</si>
  <si>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</si>
  <si>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</si>
  <si>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</si>
  <si>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</si>
  <si>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</si>
  <si>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</si>
  <si>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</si>
  <si>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</si>
  <si>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</si>
  <si>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</si>
  <si>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Заявка на закупку ТМЦ №______ Дата:_____________</t>
  </si>
  <si>
    <t>Ответственный</t>
  </si>
  <si>
    <t>Группа материалов (код группы и наименование) :</t>
  </si>
  <si>
    <t>2</t>
  </si>
  <si>
    <t>Итого :</t>
  </si>
  <si>
    <t>Менеджер 
(зам нач отдела)</t>
  </si>
  <si>
    <t>Спецификация 
(номер детали, артикул, стандарты ГОСТ, JIS и др.)</t>
  </si>
  <si>
    <t>Примечание 
(рекомендованные производители, бренд и др.)</t>
  </si>
  <si>
    <t>Инициатор закупки</t>
  </si>
  <si>
    <t>Согласовано</t>
  </si>
  <si>
    <t>Инициатор</t>
  </si>
  <si>
    <t>Руководитель инициатора</t>
  </si>
  <si>
    <t>Ориентировочная цена 
за ед. изм. 
(Узб. Сум)</t>
  </si>
  <si>
    <t>Шт.</t>
  </si>
  <si>
    <t>Широв А.Х.</t>
  </si>
  <si>
    <t>Отдел ИТ</t>
  </si>
  <si>
    <t>Наврузов Б.Б.</t>
  </si>
  <si>
    <t>Начальник склада</t>
  </si>
  <si>
    <t>IP-камера DS-2CD2463G0-I 2,8mm</t>
  </si>
  <si>
    <t>IP-камера DS-2CD2027G1-L 2,8mm</t>
  </si>
  <si>
    <t>Бухта</t>
  </si>
  <si>
    <t>UTP кабель 5e  (бухта 305м)</t>
  </si>
  <si>
    <t>Вяльшин К.Р.</t>
  </si>
  <si>
    <t xml:space="preserve">Лицензия Macroscope для ip камер  </t>
  </si>
  <si>
    <t>«УТВЕРЖДАЮ»
Главный инженер
СП ООО «TOSHKENT METALLURGIYA ZAVODI»
Осин Валерий Александрович ________________________
«____»_________ 2021 год</t>
  </si>
  <si>
    <t>служебное письмо №58-С.П.</t>
  </si>
  <si>
    <t>Ед. изм.</t>
  </si>
  <si>
    <t>Цена за 1 ед.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</si>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</sst>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[$-419]mmmm\ yyyy;@"/>
  </numFmts>
  <fonts count="64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b/>
      <sz val="11"/>
      <color indexed="9"/>
      <name val="Book Antiqua"/>
      <family val="1"/>
      <charset val="204"/>
    </font>
    <font>
      <b/>
      <sz val="11"/>
      <color rgb="FFFF0000"/>
      <name val="Book Antiqua"/>
      <family val="1"/>
      <charset val="204"/>
    </font>
    <font>
      <b/>
      <sz val="20"/>
      <name val="Book Antiqua"/>
      <family val="1"/>
      <charset val="204"/>
    </font>
    <font>
      <sz val="11"/>
      <name val="Book Antiqua"/>
    </font>
    <font>
      <sz val="11"/>
      <color theme="1"/>
      <name val="Book Antiqua"/>
    </font>
    <font>
      <b/>
      <sz val="11"/>
      <name val="Book Antiqua"/>
    </font>
    <font>
      <sz val="11"/>
      <color theme="1"/>
      <name val="Book Antiqua"/>
      <family val="1"/>
      <charset val="204"/>
    </font>
    <font>
      <b/>
      <sz val="14"/>
      <name val="Book Antiqu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</cellStyleXfs>
  <cellXfs count="556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171" fontId="51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78" xfId="0" applyFont="1" applyFill="1" applyBorder="1" applyAlignment="1">
      <alignment horizontal="left" wrapText="1"/>
    </xf>
    <xf numFmtId="0" fontId="51" fillId="0" borderId="78" xfId="0" applyFont="1" applyFill="1" applyBorder="1" applyAlignment="1" applyProtection="1">
      <alignment horizontal="center" vertical="center"/>
      <protection hidden="1"/>
    </xf>
    <xf numFmtId="0" fontId="51" fillId="9" borderId="85" xfId="9" applyFont="1" applyFill="1" applyBorder="1" applyAlignment="1" applyProtection="1">
      <alignment horizontal="center" vertical="center" wrapText="1"/>
      <protection hidden="1"/>
    </xf>
    <xf numFmtId="0" fontId="52" fillId="0" borderId="78" xfId="0" applyNumberFormat="1" applyFont="1" applyFill="1" applyBorder="1" applyAlignment="1" applyProtection="1">
      <alignment horizontal="center" wrapText="1"/>
    </xf>
    <xf numFmtId="0" fontId="51" fillId="0" borderId="78" xfId="0" applyFont="1" applyFill="1" applyBorder="1" applyAlignment="1" applyProtection="1">
      <alignment horizontal="center" vertical="center" wrapText="1"/>
      <protection hidden="1"/>
    </xf>
    <xf numFmtId="164" fontId="52" fillId="0" borderId="78" xfId="0" applyNumberFormat="1" applyFont="1" applyFill="1" applyBorder="1" applyAlignment="1">
      <alignment horizontal="center" wrapText="1"/>
    </xf>
    <xf numFmtId="0" fontId="51" fillId="0" borderId="0" xfId="9" applyFont="1" applyAlignment="1" applyProtection="1">
      <alignment vertical="center"/>
      <protection locked="0"/>
    </xf>
    <xf numFmtId="0" fontId="52" fillId="0" borderId="0" xfId="9" applyFont="1" applyAlignment="1" applyProtection="1">
      <alignment vertical="center"/>
      <protection locked="0"/>
    </xf>
    <xf numFmtId="0" fontId="52" fillId="0" borderId="0" xfId="9" applyFont="1" applyProtection="1">
      <protection hidden="1"/>
    </xf>
    <xf numFmtId="0" fontId="51" fillId="6" borderId="0" xfId="9" applyFont="1" applyFill="1" applyAlignment="1" applyProtection="1">
      <alignment horizontal="right" vertical="top" wrapText="1"/>
      <protection locked="0"/>
    </xf>
    <xf numFmtId="0" fontId="52" fillId="0" borderId="0" xfId="9" applyFont="1" applyAlignment="1" applyProtection="1">
      <alignment horizontal="left" vertical="center"/>
      <protection locked="0"/>
    </xf>
    <xf numFmtId="0" fontId="51" fillId="0" borderId="0" xfId="9" applyFont="1" applyAlignment="1">
      <alignment horizontal="left" vertical="center" indent="1"/>
    </xf>
    <xf numFmtId="167" fontId="52" fillId="0" borderId="0" xfId="9" applyNumberFormat="1" applyFont="1" applyAlignment="1">
      <alignment horizontal="center" vertical="center"/>
    </xf>
    <xf numFmtId="0" fontId="52" fillId="0" borderId="0" xfId="9" applyFont="1" applyAlignment="1" applyProtection="1">
      <alignment horizontal="center" vertical="center"/>
      <protection locked="0"/>
    </xf>
    <xf numFmtId="0" fontId="53" fillId="6" borderId="0" xfId="9" applyFont="1" applyFill="1" applyAlignment="1" applyProtection="1">
      <alignment horizontal="center" vertical="center"/>
      <protection hidden="1"/>
    </xf>
    <xf numFmtId="0" fontId="51" fillId="0" borderId="0" xfId="9" applyFont="1" applyAlignment="1" applyProtection="1">
      <alignment horizontal="center" vertical="center"/>
      <protection hidden="1"/>
    </xf>
    <xf numFmtId="0" fontId="51" fillId="7" borderId="77" xfId="9" applyFont="1" applyFill="1" applyBorder="1" applyAlignment="1">
      <alignment horizontal="center" vertical="center"/>
    </xf>
    <xf numFmtId="0" fontId="51" fillId="7" borderId="77" xfId="9" applyFont="1" applyFill="1" applyBorder="1" applyAlignment="1">
      <alignment horizontal="center" vertical="center" wrapText="1"/>
    </xf>
    <xf numFmtId="0" fontId="51" fillId="0" borderId="77" xfId="9" applyFont="1" applyBorder="1" applyAlignment="1">
      <alignment horizontal="center" vertical="center"/>
    </xf>
    <xf numFmtId="0" fontId="51" fillId="0" borderId="68" xfId="9" applyFont="1" applyBorder="1" applyAlignment="1">
      <alignment horizontal="center" vertical="center" wrapText="1"/>
    </xf>
    <xf numFmtId="14" fontId="52" fillId="6" borderId="77" xfId="9" applyNumberFormat="1" applyFont="1" applyFill="1" applyBorder="1" applyAlignment="1">
      <alignment horizontal="center" vertical="center"/>
    </xf>
    <xf numFmtId="0" fontId="52" fillId="0" borderId="77" xfId="9" applyFont="1" applyBorder="1" applyAlignment="1">
      <alignment horizontal="center" vertical="center"/>
    </xf>
    <xf numFmtId="167" fontId="52" fillId="0" borderId="77" xfId="9" applyNumberFormat="1" applyFont="1" applyBorder="1" applyAlignment="1">
      <alignment vertical="center"/>
    </xf>
    <xf numFmtId="0" fontId="54" fillId="0" borderId="0" xfId="9" applyFont="1" applyAlignment="1" applyProtection="1">
      <alignment horizontal="center" vertical="center"/>
      <protection hidden="1"/>
    </xf>
    <xf numFmtId="0" fontId="52" fillId="0" borderId="0" xfId="9" applyFont="1" applyAlignment="1">
      <alignment horizontal="left" vertical="center" indent="1"/>
    </xf>
    <xf numFmtId="0" fontId="52" fillId="0" borderId="0" xfId="9" applyFont="1" applyAlignment="1">
      <alignment horizontal="center" vertical="center"/>
    </xf>
    <xf numFmtId="0" fontId="52" fillId="2" borderId="0" xfId="9" applyFont="1" applyFill="1" applyProtection="1">
      <protection hidden="1"/>
    </xf>
    <xf numFmtId="0" fontId="52" fillId="0" borderId="0" xfId="9" applyFont="1" applyAlignment="1" applyProtection="1">
      <alignment horizontal="center"/>
      <protection locked="0"/>
    </xf>
    <xf numFmtId="0" fontId="52" fillId="0" borderId="0" xfId="9" applyFont="1" applyAlignment="1" applyProtection="1">
      <alignment horizontal="center" vertical="center"/>
      <protection hidden="1"/>
    </xf>
    <xf numFmtId="0" fontId="51" fillId="7" borderId="82" xfId="9" applyFont="1" applyFill="1" applyBorder="1" applyAlignment="1" applyProtection="1">
      <alignment horizontal="center" vertical="center" wrapText="1"/>
      <protection hidden="1"/>
    </xf>
    <xf numFmtId="0" fontId="51" fillId="7" borderId="78" xfId="9" applyFont="1" applyFill="1" applyBorder="1" applyAlignment="1" applyProtection="1">
      <alignment horizontal="center" vertical="center"/>
      <protection hidden="1"/>
    </xf>
    <xf numFmtId="0" fontId="51" fillId="7" borderId="77" xfId="9" applyFont="1" applyFill="1" applyBorder="1" applyAlignment="1" applyProtection="1">
      <alignment horizontal="center" vertical="center" wrapText="1"/>
      <protection hidden="1"/>
    </xf>
    <xf numFmtId="0" fontId="51" fillId="7" borderId="77" xfId="9" applyFont="1" applyFill="1" applyBorder="1" applyAlignment="1" applyProtection="1">
      <alignment horizontal="center" vertical="center"/>
      <protection hidden="1"/>
    </xf>
    <xf numFmtId="0" fontId="51" fillId="7" borderId="78" xfId="9" applyFont="1" applyFill="1" applyBorder="1" applyAlignment="1" applyProtection="1">
      <alignment horizontal="center" vertical="center" wrapText="1"/>
      <protection hidden="1"/>
    </xf>
    <xf numFmtId="0" fontId="51" fillId="8" borderId="81" xfId="0" applyFont="1" applyFill="1" applyBorder="1" applyAlignment="1" applyProtection="1">
      <alignment horizontal="left" vertical="center" wrapText="1"/>
      <protection hidden="1"/>
    </xf>
    <xf numFmtId="0" fontId="51" fillId="8" borderId="80" xfId="0" applyFont="1" applyFill="1" applyBorder="1" applyAlignment="1" applyProtection="1">
      <alignment horizontal="left" vertical="center" wrapText="1"/>
      <protection hidden="1"/>
    </xf>
    <xf numFmtId="0" fontId="52" fillId="0" borderId="84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82" xfId="0" applyNumberFormat="1" applyFont="1" applyFill="1" applyBorder="1" applyAlignment="1" applyProtection="1">
      <alignment vertical="center" wrapText="1"/>
      <protection hidden="1"/>
    </xf>
    <xf numFmtId="0" fontId="52" fillId="0" borderId="0" xfId="9" quotePrefix="1" applyFont="1" applyAlignment="1" applyProtection="1">
      <alignment horizontal="left" vertical="center" wrapText="1"/>
      <protection locked="0"/>
    </xf>
    <xf numFmtId="0" fontId="51" fillId="0" borderId="0" xfId="9" applyFont="1" applyAlignment="1" applyProtection="1">
      <alignment horizontal="center" vertical="center"/>
      <protection locked="0"/>
    </xf>
    <xf numFmtId="0" fontId="52" fillId="2" borderId="77" xfId="9" applyFont="1" applyFill="1" applyBorder="1" applyAlignment="1" applyProtection="1">
      <alignment horizontal="center" vertical="center"/>
      <protection locked="0"/>
    </xf>
    <xf numFmtId="0" fontId="52" fillId="2" borderId="0" xfId="9" applyFont="1" applyFill="1" applyAlignment="1" applyProtection="1">
      <alignment horizontal="center" vertical="center"/>
      <protection locked="0"/>
    </xf>
    <xf numFmtId="0" fontId="51" fillId="8" borderId="79" xfId="0" applyFont="1" applyFill="1" applyBorder="1" applyAlignment="1" applyProtection="1">
      <alignment horizontal="left" vertical="center"/>
      <protection hidden="1"/>
    </xf>
    <xf numFmtId="0" fontId="55" fillId="0" borderId="0" xfId="9" applyFont="1" applyAlignment="1" applyProtection="1">
      <alignment vertical="center"/>
      <protection locked="0"/>
    </xf>
    <xf numFmtId="0" fontId="51" fillId="0" borderId="0" xfId="9" applyFont="1" applyBorder="1" applyAlignment="1" applyProtection="1">
      <alignment horizontal="center" vertical="center"/>
      <protection locked="0"/>
    </xf>
    <xf numFmtId="0" fontId="52" fillId="0" borderId="77" xfId="9" applyFont="1" applyBorder="1" applyAlignment="1">
      <alignment horizontal="center" vertical="center" wrapText="1"/>
    </xf>
    <xf numFmtId="0" fontId="52" fillId="2" borderId="77" xfId="9" applyFont="1" applyFill="1" applyBorder="1" applyAlignment="1" applyProtection="1">
      <alignment horizontal="center" vertical="center"/>
      <protection locked="0"/>
    </xf>
    <xf numFmtId="0" fontId="51" fillId="0" borderId="0" xfId="9" applyFont="1" applyFill="1" applyAlignment="1" applyProtection="1">
      <alignment horizontal="center" vertical="center" wrapText="1"/>
      <protection hidden="1"/>
    </xf>
    <xf numFmtId="0" fontId="52" fillId="2" borderId="77" xfId="9" applyFont="1" applyFill="1" applyBorder="1" applyAlignment="1" applyProtection="1">
      <alignment horizontal="center" vertical="center"/>
      <protection locked="0"/>
    </xf>
    <xf numFmtId="0" fontId="52" fillId="6" borderId="77" xfId="9" applyFont="1" applyFill="1" applyBorder="1" applyAlignment="1" applyProtection="1">
      <alignment horizontal="center" vertical="center" wrapText="1"/>
      <protection hidden="1"/>
    </xf>
    <xf numFmtId="164" fontId="51" fillId="8" borderId="81" xfId="0" applyNumberFormat="1" applyFont="1" applyFill="1" applyBorder="1" applyAlignment="1" applyProtection="1">
      <alignment horizontal="left" vertical="center" wrapText="1"/>
      <protection hidden="1"/>
    </xf>
    <xf numFmtId="0" fontId="56" fillId="0" borderId="80" xfId="9" applyFont="1" applyFill="1" applyBorder="1" applyAlignment="1" applyProtection="1">
      <alignment horizontal="center" vertical="center" wrapText="1"/>
      <protection locked="0"/>
    </xf>
    <xf numFmtId="0" fontId="58" fillId="0" borderId="77" xfId="0" applyFont="1" applyFill="1" applyBorder="1" applyAlignment="1" applyProtection="1">
      <alignment horizontal="center" vertical="center"/>
      <protection hidden="1"/>
    </xf>
    <xf numFmtId="0" fontId="56" fillId="0" borderId="77" xfId="3" applyFont="1" applyFill="1" applyBorder="1" applyAlignment="1">
      <alignment horizontal="center" wrapText="1"/>
    </xf>
    <xf numFmtId="164" fontId="56" fillId="0" borderId="77" xfId="2" applyFont="1" applyFill="1" applyBorder="1" applyAlignment="1">
      <alignment horizontal="center" wrapText="1"/>
    </xf>
    <xf numFmtId="164" fontId="57" fillId="0" borderId="77" xfId="2" applyNumberFormat="1" applyFont="1" applyFill="1" applyBorder="1" applyAlignment="1">
      <alignment horizontal="center"/>
    </xf>
    <xf numFmtId="164" fontId="56" fillId="0" borderId="77" xfId="9" applyNumberFormat="1" applyFont="1" applyFill="1" applyBorder="1" applyAlignment="1" applyProtection="1">
      <alignment horizontal="center" vertical="center"/>
      <protection hidden="1"/>
    </xf>
    <xf numFmtId="0" fontId="56" fillId="0" borderId="77" xfId="9" applyFont="1" applyFill="1" applyBorder="1" applyAlignment="1" applyProtection="1">
      <alignment horizontal="center" vertical="center" wrapText="1"/>
      <protection locked="0"/>
    </xf>
    <xf numFmtId="171" fontId="58" fillId="0" borderId="77" xfId="0" applyNumberFormat="1" applyFont="1" applyFill="1" applyBorder="1" applyAlignment="1" applyProtection="1">
      <alignment horizontal="center" vertical="center" wrapText="1"/>
      <protection hidden="1"/>
    </xf>
    <xf numFmtId="164" fontId="52" fillId="0" borderId="78" xfId="0" applyNumberFormat="1" applyFont="1" applyBorder="1" applyAlignment="1">
      <alignment horizontal="right" vertical="center"/>
    </xf>
    <xf numFmtId="164" fontId="56" fillId="0" borderId="79" xfId="9" applyNumberFormat="1" applyFont="1" applyFill="1" applyBorder="1" applyAlignment="1" applyProtection="1">
      <alignment vertical="center" wrapText="1"/>
      <protection hidden="1"/>
    </xf>
    <xf numFmtId="0" fontId="52" fillId="0" borderId="77" xfId="0" applyFont="1" applyFill="1" applyBorder="1" applyAlignment="1">
      <alignment horizontal="left" wrapText="1"/>
    </xf>
    <xf numFmtId="0" fontId="52" fillId="0" borderId="80" xfId="9" applyFont="1" applyFill="1" applyBorder="1" applyAlignment="1" applyProtection="1">
      <alignment horizontal="center" vertical="center" wrapText="1"/>
      <protection locked="0"/>
    </xf>
    <xf numFmtId="0" fontId="51" fillId="0" borderId="77" xfId="0" applyFont="1" applyFill="1" applyBorder="1" applyAlignment="1" applyProtection="1">
      <alignment horizontal="center" vertical="center"/>
      <protection hidden="1"/>
    </xf>
    <xf numFmtId="164" fontId="52" fillId="0" borderId="77" xfId="2" applyFont="1" applyFill="1" applyBorder="1" applyAlignment="1">
      <alignment horizontal="center" wrapText="1"/>
    </xf>
    <xf numFmtId="164" fontId="59" fillId="0" borderId="77" xfId="2" applyNumberFormat="1" applyFont="1" applyFill="1" applyBorder="1" applyAlignment="1">
      <alignment horizontal="center"/>
    </xf>
    <xf numFmtId="164" fontId="52" fillId="0" borderId="77" xfId="9" applyNumberFormat="1" applyFont="1" applyFill="1" applyBorder="1" applyAlignment="1" applyProtection="1">
      <alignment horizontal="center" vertical="center"/>
      <protection hidden="1"/>
    </xf>
    <xf numFmtId="0" fontId="52" fillId="0" borderId="77" xfId="9" applyFont="1" applyFill="1" applyBorder="1" applyAlignment="1" applyProtection="1">
      <alignment horizontal="center" vertical="center" wrapText="1"/>
      <protection locked="0"/>
    </xf>
    <xf numFmtId="164" fontId="52" fillId="0" borderId="79" xfId="9" applyNumberFormat="1" applyFont="1" applyFill="1" applyBorder="1" applyAlignment="1" applyProtection="1">
      <alignment vertical="center" wrapText="1"/>
      <protection hidden="1"/>
    </xf>
    <xf numFmtId="0" fontId="61" fillId="0" borderId="0" xfId="0" applyFont="1"/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41" fillId="0" borderId="68" xfId="0" applyFont="1" applyFill="1" applyBorder="1" applyAlignment="1">
      <alignment horizontal="left" vertical="center" indent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51" fillId="2" borderId="79" xfId="9" applyFont="1" applyFill="1" applyBorder="1" applyAlignment="1" applyProtection="1">
      <alignment horizontal="left" vertical="center"/>
      <protection locked="0"/>
    </xf>
    <xf numFmtId="0" fontId="51" fillId="2" borderId="81" xfId="9" applyFont="1" applyFill="1" applyBorder="1" applyAlignment="1" applyProtection="1">
      <alignment horizontal="left" vertical="center"/>
      <protection locked="0"/>
    </xf>
    <xf numFmtId="0" fontId="51" fillId="2" borderId="80" xfId="9" applyFont="1" applyFill="1" applyBorder="1" applyAlignment="1" applyProtection="1">
      <alignment horizontal="left" vertical="center"/>
      <protection locked="0"/>
    </xf>
    <xf numFmtId="0" fontId="51" fillId="7" borderId="77" xfId="9" applyFont="1" applyFill="1" applyBorder="1" applyAlignment="1" applyProtection="1">
      <alignment horizontal="center" vertical="center"/>
      <protection hidden="1"/>
    </xf>
    <xf numFmtId="0" fontId="52" fillId="2" borderId="77" xfId="9" applyFont="1" applyFill="1" applyBorder="1" applyAlignment="1" applyProtection="1">
      <alignment horizontal="center" vertical="center"/>
      <protection locked="0"/>
    </xf>
    <xf numFmtId="0" fontId="51" fillId="6" borderId="0" xfId="9" applyFont="1" applyFill="1" applyAlignment="1" applyProtection="1">
      <alignment horizontal="right" vertical="top" wrapText="1"/>
      <protection locked="0"/>
    </xf>
    <xf numFmtId="0" fontId="51" fillId="7" borderId="79" xfId="9" applyFont="1" applyFill="1" applyBorder="1" applyAlignment="1" applyProtection="1">
      <alignment horizontal="left" vertical="center"/>
      <protection hidden="1"/>
    </xf>
    <xf numFmtId="0" fontId="51" fillId="7" borderId="81" xfId="9" applyFont="1" applyFill="1" applyBorder="1" applyAlignment="1" applyProtection="1">
      <alignment horizontal="left" vertical="center"/>
      <protection hidden="1"/>
    </xf>
    <xf numFmtId="0" fontId="51" fillId="7" borderId="80" xfId="9" applyFont="1" applyFill="1" applyBorder="1" applyAlignment="1" applyProtection="1">
      <alignment horizontal="left" vertical="center"/>
      <protection hidden="1"/>
    </xf>
    <xf numFmtId="0" fontId="51" fillId="0" borderId="79" xfId="9" applyFont="1" applyFill="1" applyBorder="1" applyAlignment="1" applyProtection="1">
      <alignment horizontal="center" vertical="center"/>
      <protection locked="0"/>
    </xf>
    <xf numFmtId="0" fontId="51" fillId="0" borderId="80" xfId="9" applyFont="1" applyFill="1" applyBorder="1" applyAlignment="1" applyProtection="1">
      <alignment horizontal="center" vertical="center"/>
      <protection locked="0"/>
    </xf>
    <xf numFmtId="0" fontId="51" fillId="0" borderId="79" xfId="9" applyFont="1" applyFill="1" applyBorder="1" applyAlignment="1" applyProtection="1">
      <alignment horizontal="center" vertical="center" wrapText="1"/>
      <protection locked="0"/>
    </xf>
    <xf numFmtId="0" fontId="51" fillId="0" borderId="80" xfId="9" applyFont="1" applyFill="1" applyBorder="1" applyAlignment="1" applyProtection="1">
      <alignment horizontal="center" vertical="center" wrapText="1"/>
      <protection locked="0"/>
    </xf>
    <xf numFmtId="0" fontId="60" fillId="6" borderId="82" xfId="9" quotePrefix="1" applyFont="1" applyFill="1" applyBorder="1" applyAlignment="1" applyProtection="1">
      <alignment horizontal="left" vertical="center" wrapText="1"/>
      <protection locked="0"/>
    </xf>
    <xf numFmtId="0" fontId="60" fillId="6" borderId="83" xfId="9" quotePrefix="1" applyFont="1" applyFill="1" applyBorder="1" applyAlignment="1" applyProtection="1">
      <alignment horizontal="left" vertical="center" wrapText="1"/>
      <protection locked="0"/>
    </xf>
    <xf numFmtId="0" fontId="60" fillId="6" borderId="84" xfId="9" quotePrefix="1" applyFont="1" applyFill="1" applyBorder="1" applyAlignment="1" applyProtection="1">
      <alignment horizontal="left" vertical="center" wrapText="1"/>
      <protection locked="0"/>
    </xf>
    <xf numFmtId="0" fontId="60" fillId="6" borderId="86" xfId="9" quotePrefix="1" applyFont="1" applyFill="1" applyBorder="1" applyAlignment="1" applyProtection="1">
      <alignment horizontal="left" vertical="center" wrapText="1"/>
      <protection locked="0"/>
    </xf>
    <xf numFmtId="0" fontId="60" fillId="6" borderId="85" xfId="9" quotePrefix="1" applyFont="1" applyFill="1" applyBorder="1" applyAlignment="1" applyProtection="1">
      <alignment horizontal="left" vertical="center" wrapText="1"/>
      <protection locked="0"/>
    </xf>
    <xf numFmtId="0" fontId="60" fillId="6" borderId="87" xfId="9" quotePrefix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0" fontId="62" fillId="0" borderId="77" xfId="0" applyFont="1" applyBorder="1" applyAlignment="1">
      <alignment horizontal="center" vertical="center"/>
    </xf>
    <xf numFmtId="0" fontId="61" fillId="0" borderId="77" xfId="0" applyFont="1" applyBorder="1" applyAlignment="1">
      <alignment horizontal="center" vertical="center"/>
    </xf>
    <xf numFmtId="0" fontId="61" fillId="0" borderId="77" xfId="0" applyFont="1" applyBorder="1"/>
    <xf numFmtId="0" fontId="63" fillId="0" borderId="77" xfId="0" applyFont="1" applyBorder="1" applyAlignment="1">
      <alignment horizontal="center" vertical="center"/>
    </xf>
  </cellXfs>
  <cellStyles count="11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3" xfId="9" xr:uid="{00000000-0005-0000-0000-000005000000}"/>
    <cellStyle name="Обычный 3 2" xfId="3" xr:uid="{00000000-0005-0000-0000-000006000000}"/>
    <cellStyle name="Обычный 5" xfId="5" xr:uid="{00000000-0005-0000-0000-000007000000}"/>
    <cellStyle name="Финансовый" xfId="2" builtinId="3"/>
    <cellStyle name="Финансовый 2" xfId="6" xr:uid="{00000000-0005-0000-0000-000009000000}"/>
    <cellStyle name="Финансовый 3" xfId="10" xr:uid="{00000000-0005-0000-0000-00000A000000}"/>
  </cellStyles>
  <dxfs count="164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numFmt numFmtId="171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164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Book Antiqua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Book Antiqua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Book Antiqua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596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62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Таблица377" displayName="Таблица377" ref="B11:L17" totalsRowCount="1" headerRowDxfId="71" dataDxfId="69" totalsRowDxfId="67" headerRowBorderDxfId="70" tableBorderDxfId="68" totalsRowBorderDxfId="66" headerRowCellStyle="Обычный 3">
  <autoFilter ref="B11:L16" xr:uid="{00000000-0009-0000-0100-000006000000}"/>
  <tableColumns count="11">
    <tableColumn id="1" xr3:uid="{00000000-0010-0000-0000-000001000000}" name="1" totalsRowLabel="Итого :" dataDxfId="65" totalsRowDxfId="64" dataCellStyle="Обычный 3"/>
    <tableColumn id="2" xr3:uid="{00000000-0010-0000-0000-000002000000}" name="2" dataDxfId="63" totalsRowDxfId="62"/>
    <tableColumn id="3" xr3:uid="{00000000-0010-0000-0000-000003000000}" name="3" dataDxfId="61" totalsRowDxfId="60"/>
    <tableColumn id="4" xr3:uid="{00000000-0010-0000-0000-000004000000}" name="4" dataDxfId="59" totalsRowDxfId="58" dataCellStyle="Обычный 3 2"/>
    <tableColumn id="5" xr3:uid="{00000000-0010-0000-0000-000005000000}" name="5" dataDxfId="57" totalsRowDxfId="56" dataCellStyle="Финансовый"/>
    <tableColumn id="6" xr3:uid="{00000000-0010-0000-0000-000006000000}" name="6" dataDxfId="55" totalsRowDxfId="54" dataCellStyle="Финансовый">
      <calculatedColumnFormula>AVERAGE(9325000,9148500,10080000,9949800)</calculatedColumnFormula>
    </tableColumn>
    <tableColumn id="7" xr3:uid="{00000000-0010-0000-0000-000007000000}" name="7" totalsRowFunction="custom" dataDxfId="53" totalsRowDxfId="52" dataCellStyle="Обычный 3">
      <calculatedColumnFormula>Таблица377[[#This Row],[5]]*Таблица377[[#This Row],[6]]</calculatedColumnFormula>
      <totalsRowFormula>H13+H14+H15+H16</totalsRowFormula>
    </tableColumn>
    <tableColumn id="8" xr3:uid="{00000000-0010-0000-0000-000008000000}" name="8" dataDxfId="51" totalsRowDxfId="50" dataCellStyle="Обычный 3"/>
    <tableColumn id="9" xr3:uid="{00000000-0010-0000-0000-000009000000}" name="9" dataDxfId="49" totalsRowDxfId="48"/>
    <tableColumn id="10" xr3:uid="{00000000-0010-0000-0000-00000A000000}" name="10" dataDxfId="47" totalsRowDxfId="46" dataCellStyle="Обычный 3"/>
    <tableColumn id="11" xr3:uid="{00000000-0010-0000-0000-00000B000000}" name="11" dataDxfId="45" totalsRowDxfId="44" dataCellStyle="Обычный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309" t="s">
        <v>76</v>
      </c>
      <c r="C5" s="310"/>
      <c r="D5" s="4"/>
      <c r="E5" s="5" t="s">
        <v>33</v>
      </c>
    </row>
    <row r="6" spans="1:5" s="6" customFormat="1" ht="18" customHeight="1" x14ac:dyDescent="0.2">
      <c r="A6" s="3" t="s">
        <v>34</v>
      </c>
      <c r="B6" s="314" t="s">
        <v>77</v>
      </c>
      <c r="C6" s="310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315"/>
      <c r="C8" s="315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309">
        <v>111</v>
      </c>
      <c r="C10" s="310"/>
      <c r="D10" s="4"/>
    </row>
    <row r="11" spans="1:5" s="6" customFormat="1" ht="18" customHeight="1" x14ac:dyDescent="0.2">
      <c r="A11" s="3" t="s">
        <v>37</v>
      </c>
      <c r="B11" s="309" t="s">
        <v>37</v>
      </c>
      <c r="C11" s="310"/>
      <c r="D11" s="4"/>
    </row>
    <row r="12" spans="1:5" s="6" customFormat="1" ht="18" customHeight="1" x14ac:dyDescent="0.2">
      <c r="A12" s="3" t="s">
        <v>38</v>
      </c>
      <c r="B12" s="309" t="s">
        <v>38</v>
      </c>
      <c r="C12" s="310"/>
      <c r="D12" s="4"/>
    </row>
    <row r="13" spans="1:5" s="6" customFormat="1" ht="18" customHeight="1" x14ac:dyDescent="0.2">
      <c r="A13" s="3" t="s">
        <v>39</v>
      </c>
      <c r="B13" s="309" t="s">
        <v>40</v>
      </c>
      <c r="C13" s="310"/>
      <c r="D13" s="307" t="s">
        <v>41</v>
      </c>
      <c r="E13" s="308"/>
    </row>
    <row r="14" spans="1:5" s="6" customFormat="1" ht="18" customHeight="1" x14ac:dyDescent="0.2">
      <c r="A14" s="3" t="s">
        <v>42</v>
      </c>
      <c r="B14" s="309" t="s">
        <v>43</v>
      </c>
      <c r="C14" s="310"/>
      <c r="D14" s="307" t="s">
        <v>41</v>
      </c>
      <c r="E14" s="308"/>
    </row>
    <row r="15" spans="1:5" s="6" customFormat="1" ht="18" customHeight="1" x14ac:dyDescent="0.2">
      <c r="A15" s="3" t="s">
        <v>44</v>
      </c>
      <c r="B15" s="311" t="s">
        <v>45</v>
      </c>
      <c r="C15" s="312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311" t="s">
        <v>47</v>
      </c>
      <c r="C17" s="312"/>
      <c r="D17" s="10"/>
    </row>
    <row r="18" spans="1:5" s="6" customFormat="1" ht="18" customHeight="1" x14ac:dyDescent="0.2">
      <c r="A18" s="3" t="s">
        <v>48</v>
      </c>
      <c r="B18" s="311" t="s">
        <v>47</v>
      </c>
      <c r="C18" s="312"/>
      <c r="D18" s="10"/>
    </row>
    <row r="19" spans="1:5" s="6" customFormat="1" ht="18" customHeight="1" x14ac:dyDescent="0.2">
      <c r="A19" s="3" t="s">
        <v>49</v>
      </c>
      <c r="B19" s="313" t="s">
        <v>50</v>
      </c>
      <c r="C19" s="312"/>
      <c r="D19" s="10"/>
    </row>
    <row r="20" spans="1:5" s="6" customFormat="1" ht="18" customHeight="1" x14ac:dyDescent="0.2">
      <c r="A20" s="3" t="s">
        <v>51</v>
      </c>
      <c r="B20" s="313" t="s">
        <v>52</v>
      </c>
      <c r="C20" s="312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309" t="s">
        <v>54</v>
      </c>
      <c r="C22" s="310"/>
      <c r="D22" s="4"/>
    </row>
    <row r="23" spans="1:5" s="6" customFormat="1" ht="18" customHeight="1" x14ac:dyDescent="0.2">
      <c r="A23" s="3" t="s">
        <v>55</v>
      </c>
      <c r="B23" s="311" t="s">
        <v>47</v>
      </c>
      <c r="C23" s="312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B12:C12"/>
    <mergeCell ref="B13:C13"/>
    <mergeCell ref="B5:C5"/>
    <mergeCell ref="B6:C6"/>
    <mergeCell ref="B8:C8"/>
    <mergeCell ref="B10:C10"/>
    <mergeCell ref="B11:C11"/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393">
        <v>43217</v>
      </c>
      <c r="D4" s="394"/>
      <c r="E4" s="88"/>
      <c r="F4" s="88"/>
      <c r="J4" s="86" t="s">
        <v>88</v>
      </c>
      <c r="K4" s="87"/>
      <c r="L4" s="395" t="s">
        <v>89</v>
      </c>
      <c r="M4" s="396"/>
    </row>
    <row r="5" spans="1:15" ht="18" customHeight="1" x14ac:dyDescent="0.25">
      <c r="A5" s="86" t="s">
        <v>79</v>
      </c>
      <c r="B5" s="87"/>
      <c r="C5" s="395" t="s">
        <v>63</v>
      </c>
      <c r="D5" s="396"/>
      <c r="J5" s="151" t="s">
        <v>97</v>
      </c>
      <c r="K5" s="152"/>
      <c r="L5" s="395" t="s">
        <v>96</v>
      </c>
      <c r="M5" s="396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316" t="s">
        <v>80</v>
      </c>
      <c r="B7" s="318"/>
      <c r="C7" s="316" t="s">
        <v>87</v>
      </c>
      <c r="D7" s="318"/>
      <c r="E7" s="143" t="s">
        <v>86</v>
      </c>
      <c r="F7" s="144"/>
      <c r="G7" s="145"/>
      <c r="H7" s="146"/>
      <c r="I7" s="147"/>
      <c r="J7" s="316" t="s">
        <v>117</v>
      </c>
      <c r="K7" s="317"/>
      <c r="L7" s="317"/>
      <c r="M7" s="318"/>
      <c r="N7" s="89"/>
    </row>
    <row r="8" spans="1:15" ht="25.15" customHeight="1" x14ac:dyDescent="0.25">
      <c r="A8" s="397" t="s">
        <v>81</v>
      </c>
      <c r="B8" s="398"/>
      <c r="C8" s="399"/>
      <c r="D8" s="400"/>
      <c r="E8" s="148"/>
      <c r="F8" s="129"/>
      <c r="G8" s="89"/>
      <c r="I8" s="92"/>
      <c r="J8" s="136" t="s">
        <v>134</v>
      </c>
      <c r="K8" s="323" t="s">
        <v>131</v>
      </c>
      <c r="L8" s="324"/>
      <c r="M8" s="133" t="s">
        <v>137</v>
      </c>
      <c r="N8" s="89"/>
    </row>
    <row r="9" spans="1:15" ht="25.15" customHeight="1" x14ac:dyDescent="0.25">
      <c r="A9" s="384" t="s">
        <v>82</v>
      </c>
      <c r="B9" s="385"/>
      <c r="C9" s="386" t="s">
        <v>128</v>
      </c>
      <c r="D9" s="387"/>
      <c r="E9" s="149"/>
      <c r="F9" s="130"/>
      <c r="G9" s="89"/>
      <c r="I9" s="92"/>
      <c r="J9" s="136" t="s">
        <v>135</v>
      </c>
      <c r="K9" s="323" t="s">
        <v>132</v>
      </c>
      <c r="L9" s="324"/>
      <c r="M9" s="133" t="s">
        <v>139</v>
      </c>
      <c r="N9" s="93"/>
      <c r="O9" s="89"/>
    </row>
    <row r="10" spans="1:15" ht="25.15" customHeight="1" x14ac:dyDescent="0.25">
      <c r="A10" s="384" t="s">
        <v>83</v>
      </c>
      <c r="B10" s="385"/>
      <c r="C10" s="386" t="s">
        <v>129</v>
      </c>
      <c r="D10" s="387"/>
      <c r="E10" s="149"/>
      <c r="F10" s="130"/>
      <c r="G10" s="89"/>
      <c r="I10" s="92"/>
      <c r="J10" s="136" t="s">
        <v>136</v>
      </c>
      <c r="K10" s="323" t="s">
        <v>133</v>
      </c>
      <c r="L10" s="324"/>
      <c r="M10" s="133" t="s">
        <v>138</v>
      </c>
      <c r="N10" s="89"/>
    </row>
    <row r="11" spans="1:15" ht="25.15" customHeight="1" x14ac:dyDescent="0.25">
      <c r="A11" s="384" t="s">
        <v>84</v>
      </c>
      <c r="B11" s="385"/>
      <c r="C11" s="386"/>
      <c r="D11" s="387"/>
      <c r="E11" s="149"/>
      <c r="F11" s="130"/>
      <c r="G11" s="89"/>
      <c r="I11" s="92"/>
      <c r="J11" s="134"/>
      <c r="K11" s="325"/>
      <c r="L11" s="326"/>
      <c r="M11" s="131"/>
      <c r="N11" s="89"/>
    </row>
    <row r="12" spans="1:15" ht="25.15" customHeight="1" x14ac:dyDescent="0.25">
      <c r="A12" s="401" t="s">
        <v>85</v>
      </c>
      <c r="B12" s="402"/>
      <c r="C12" s="403" t="s">
        <v>130</v>
      </c>
      <c r="D12" s="404"/>
      <c r="E12" s="150"/>
      <c r="F12" s="130"/>
      <c r="G12" s="89"/>
      <c r="I12" s="92"/>
      <c r="J12" s="135"/>
      <c r="K12" s="327"/>
      <c r="L12" s="328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319" t="s">
        <v>91</v>
      </c>
      <c r="B14" s="321"/>
      <c r="C14" s="319" t="s">
        <v>92</v>
      </c>
      <c r="D14" s="321"/>
      <c r="E14" s="319" t="s">
        <v>94</v>
      </c>
      <c r="F14" s="320"/>
      <c r="G14" s="321"/>
      <c r="H14" s="370" t="s">
        <v>120</v>
      </c>
      <c r="I14" s="371"/>
      <c r="J14" s="319" t="s">
        <v>119</v>
      </c>
      <c r="K14" s="321"/>
      <c r="L14" s="370" t="s">
        <v>118</v>
      </c>
      <c r="M14" s="371"/>
      <c r="N14" s="89"/>
    </row>
    <row r="15" spans="1:15" ht="18" customHeight="1" x14ac:dyDescent="0.25">
      <c r="A15" s="368" t="s">
        <v>127</v>
      </c>
      <c r="B15" s="369"/>
      <c r="C15" s="368" t="s">
        <v>93</v>
      </c>
      <c r="D15" s="369"/>
      <c r="E15" s="373" t="s">
        <v>95</v>
      </c>
      <c r="F15" s="374"/>
      <c r="G15" s="375"/>
      <c r="H15" s="373">
        <v>2</v>
      </c>
      <c r="I15" s="375"/>
      <c r="J15" s="378" t="s">
        <v>121</v>
      </c>
      <c r="K15" s="379"/>
      <c r="L15" s="380"/>
      <c r="M15" s="381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319" t="s">
        <v>113</v>
      </c>
      <c r="C17" s="320"/>
      <c r="D17" s="320"/>
      <c r="E17" s="320"/>
      <c r="F17" s="320"/>
      <c r="G17" s="321"/>
      <c r="H17" s="319" t="s">
        <v>115</v>
      </c>
      <c r="I17" s="321"/>
      <c r="J17" s="97" t="s">
        <v>106</v>
      </c>
      <c r="K17" s="97" t="s">
        <v>107</v>
      </c>
      <c r="L17" s="319" t="s">
        <v>108</v>
      </c>
      <c r="M17" s="321"/>
      <c r="N17" s="89"/>
    </row>
    <row r="18" spans="1:14" ht="18" customHeight="1" x14ac:dyDescent="0.25">
      <c r="A18" s="137">
        <v>1</v>
      </c>
      <c r="B18" s="333" t="s">
        <v>99</v>
      </c>
      <c r="C18" s="334"/>
      <c r="D18" s="334"/>
      <c r="E18" s="334"/>
      <c r="F18" s="334"/>
      <c r="G18" s="335"/>
      <c r="H18" s="339" t="s">
        <v>116</v>
      </c>
      <c r="I18" s="340"/>
      <c r="J18" s="138">
        <v>2</v>
      </c>
      <c r="K18" s="139">
        <v>5</v>
      </c>
      <c r="L18" s="376">
        <v>10</v>
      </c>
      <c r="M18" s="377"/>
      <c r="N18" s="89"/>
    </row>
    <row r="19" spans="1:14" s="101" customFormat="1" ht="18" customHeight="1" x14ac:dyDescent="0.25">
      <c r="A19" s="140">
        <v>2</v>
      </c>
      <c r="B19" s="336" t="s">
        <v>100</v>
      </c>
      <c r="C19" s="337"/>
      <c r="D19" s="337"/>
      <c r="E19" s="337"/>
      <c r="F19" s="337"/>
      <c r="G19" s="338"/>
      <c r="H19" s="341" t="s">
        <v>116</v>
      </c>
      <c r="I19" s="342"/>
      <c r="J19" s="141">
        <v>1</v>
      </c>
      <c r="K19" s="142">
        <v>1.85</v>
      </c>
      <c r="L19" s="351">
        <v>1.85</v>
      </c>
      <c r="M19" s="352"/>
      <c r="N19" s="100"/>
    </row>
    <row r="20" spans="1:14" s="101" customFormat="1" ht="18" customHeight="1" x14ac:dyDescent="0.25">
      <c r="A20" s="140">
        <v>3</v>
      </c>
      <c r="B20" s="336" t="s">
        <v>101</v>
      </c>
      <c r="C20" s="337"/>
      <c r="D20" s="337"/>
      <c r="E20" s="337"/>
      <c r="F20" s="337"/>
      <c r="G20" s="338"/>
      <c r="H20" s="341" t="s">
        <v>116</v>
      </c>
      <c r="I20" s="342"/>
      <c r="J20" s="141">
        <v>2</v>
      </c>
      <c r="K20" s="142">
        <v>9</v>
      </c>
      <c r="L20" s="351">
        <v>18</v>
      </c>
      <c r="M20" s="352"/>
      <c r="N20" s="100"/>
    </row>
    <row r="21" spans="1:14" s="101" customFormat="1" ht="18" customHeight="1" x14ac:dyDescent="0.25">
      <c r="A21" s="140">
        <v>4</v>
      </c>
      <c r="B21" s="336" t="s">
        <v>101</v>
      </c>
      <c r="C21" s="337"/>
      <c r="D21" s="337"/>
      <c r="E21" s="337"/>
      <c r="F21" s="337"/>
      <c r="G21" s="338"/>
      <c r="H21" s="341" t="s">
        <v>116</v>
      </c>
      <c r="I21" s="342"/>
      <c r="J21" s="141">
        <v>15</v>
      </c>
      <c r="K21" s="142">
        <v>9</v>
      </c>
      <c r="L21" s="351">
        <v>135</v>
      </c>
      <c r="M21" s="352"/>
      <c r="N21" s="100"/>
    </row>
    <row r="22" spans="1:14" s="101" customFormat="1" ht="18" customHeight="1" x14ac:dyDescent="0.25">
      <c r="A22" s="140">
        <v>5</v>
      </c>
      <c r="B22" s="336" t="s">
        <v>102</v>
      </c>
      <c r="C22" s="337"/>
      <c r="D22" s="337"/>
      <c r="E22" s="337"/>
      <c r="F22" s="337"/>
      <c r="G22" s="338"/>
      <c r="H22" s="341" t="s">
        <v>116</v>
      </c>
      <c r="I22" s="342"/>
      <c r="J22" s="141">
        <v>6</v>
      </c>
      <c r="K22" s="142">
        <v>1.25</v>
      </c>
      <c r="L22" s="351">
        <v>7.5</v>
      </c>
      <c r="M22" s="352"/>
      <c r="N22" s="100"/>
    </row>
    <row r="23" spans="1:14" s="101" customFormat="1" ht="18" customHeight="1" x14ac:dyDescent="0.25">
      <c r="A23" s="140">
        <v>6</v>
      </c>
      <c r="B23" s="336" t="s">
        <v>105</v>
      </c>
      <c r="C23" s="337"/>
      <c r="D23" s="337"/>
      <c r="E23" s="337"/>
      <c r="F23" s="337"/>
      <c r="G23" s="338"/>
      <c r="H23" s="341" t="s">
        <v>116</v>
      </c>
      <c r="I23" s="342"/>
      <c r="J23" s="141">
        <v>1</v>
      </c>
      <c r="K23" s="142">
        <v>32</v>
      </c>
      <c r="L23" s="351">
        <v>32</v>
      </c>
      <c r="M23" s="352"/>
      <c r="N23" s="100"/>
    </row>
    <row r="24" spans="1:14" s="101" customFormat="1" ht="18" customHeight="1" x14ac:dyDescent="0.25">
      <c r="A24" s="140">
        <v>7</v>
      </c>
      <c r="B24" s="336" t="s">
        <v>103</v>
      </c>
      <c r="C24" s="337"/>
      <c r="D24" s="337"/>
      <c r="E24" s="337"/>
      <c r="F24" s="337"/>
      <c r="G24" s="338"/>
      <c r="H24" s="341" t="s">
        <v>116</v>
      </c>
      <c r="I24" s="342"/>
      <c r="J24" s="141">
        <v>1</v>
      </c>
      <c r="K24" s="142">
        <v>4.5</v>
      </c>
      <c r="L24" s="351">
        <v>4.5</v>
      </c>
      <c r="M24" s="352"/>
      <c r="N24" s="100"/>
    </row>
    <row r="25" spans="1:14" s="101" customFormat="1" ht="18" customHeight="1" x14ac:dyDescent="0.25">
      <c r="A25" s="140">
        <v>8</v>
      </c>
      <c r="B25" s="336" t="s">
        <v>104</v>
      </c>
      <c r="C25" s="337"/>
      <c r="D25" s="337"/>
      <c r="E25" s="337"/>
      <c r="F25" s="337"/>
      <c r="G25" s="338"/>
      <c r="H25" s="341" t="s">
        <v>116</v>
      </c>
      <c r="I25" s="342"/>
      <c r="J25" s="141">
        <v>1</v>
      </c>
      <c r="K25" s="142">
        <v>1.4</v>
      </c>
      <c r="L25" s="351">
        <v>1.4</v>
      </c>
      <c r="M25" s="352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9"/>
      <c r="I26" s="330"/>
      <c r="J26" s="98"/>
      <c r="K26" s="99" t="s">
        <v>114</v>
      </c>
      <c r="L26" s="353"/>
      <c r="M26" s="354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9"/>
      <c r="I27" s="330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9"/>
      <c r="I29" s="330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9"/>
      <c r="I31" s="330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9"/>
      <c r="I32" s="330"/>
      <c r="J32" s="98"/>
      <c r="K32" s="99" t="s">
        <v>114</v>
      </c>
      <c r="L32" s="353"/>
      <c r="M32" s="354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9"/>
      <c r="I33" s="330"/>
      <c r="J33" s="98"/>
      <c r="K33" s="99" t="s">
        <v>114</v>
      </c>
      <c r="L33" s="353"/>
      <c r="M33" s="354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9"/>
      <c r="I34" s="330"/>
      <c r="J34" s="98"/>
      <c r="K34" s="99" t="s">
        <v>114</v>
      </c>
      <c r="L34" s="353"/>
      <c r="M34" s="354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9"/>
      <c r="I35" s="330"/>
      <c r="J35" s="98"/>
      <c r="K35" s="99" t="s">
        <v>114</v>
      </c>
      <c r="L35" s="353"/>
      <c r="M35" s="354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31"/>
      <c r="I36" s="332"/>
      <c r="J36" s="112"/>
      <c r="K36" s="113" t="s">
        <v>114</v>
      </c>
      <c r="L36" s="349"/>
      <c r="M36" s="350"/>
      <c r="N36" s="89"/>
    </row>
    <row r="37" spans="1:15" ht="18.600000000000001" customHeight="1" x14ac:dyDescent="0.25">
      <c r="A37" s="361" t="s">
        <v>112</v>
      </c>
      <c r="B37" s="362"/>
      <c r="C37" s="362"/>
      <c r="D37" s="362"/>
      <c r="E37" s="362"/>
      <c r="F37" s="362"/>
      <c r="G37" s="362"/>
      <c r="H37" s="362"/>
      <c r="I37" s="363"/>
      <c r="J37" s="114"/>
      <c r="K37" s="114"/>
      <c r="L37" s="359">
        <v>210.25</v>
      </c>
      <c r="M37" s="360"/>
      <c r="N37" s="89"/>
    </row>
    <row r="38" spans="1:15" ht="18" customHeight="1" x14ac:dyDescent="0.25">
      <c r="A38" s="358" t="s">
        <v>98</v>
      </c>
      <c r="B38" s="358"/>
      <c r="C38" s="358"/>
      <c r="D38" s="358"/>
      <c r="E38" s="358"/>
      <c r="F38" s="358"/>
      <c r="G38" s="358"/>
      <c r="H38" s="358"/>
      <c r="I38" s="358"/>
      <c r="J38" s="358" t="s">
        <v>109</v>
      </c>
      <c r="K38" s="358"/>
      <c r="L38" s="358"/>
      <c r="M38" s="358"/>
      <c r="N38" s="89"/>
      <c r="O38" s="115"/>
    </row>
    <row r="39" spans="1:15" ht="18" customHeight="1" x14ac:dyDescent="0.25">
      <c r="A39" s="372"/>
      <c r="B39" s="372"/>
      <c r="C39" s="372"/>
      <c r="D39" s="372"/>
      <c r="E39" s="372"/>
      <c r="F39" s="372"/>
      <c r="G39" s="372"/>
      <c r="H39" s="372"/>
      <c r="I39" s="372"/>
      <c r="J39" s="364"/>
      <c r="K39" s="365"/>
      <c r="L39" s="355"/>
      <c r="M39" s="356"/>
      <c r="N39" s="89"/>
      <c r="O39" s="115"/>
    </row>
    <row r="40" spans="1:15" ht="18" customHeight="1" x14ac:dyDescent="0.25">
      <c r="A40" s="343"/>
      <c r="B40" s="343"/>
      <c r="C40" s="343"/>
      <c r="D40" s="343"/>
      <c r="E40" s="343"/>
      <c r="F40" s="343"/>
      <c r="G40" s="343"/>
      <c r="H40" s="343"/>
      <c r="I40" s="343"/>
      <c r="J40" s="364"/>
      <c r="K40" s="365"/>
      <c r="L40" s="116"/>
      <c r="M40" s="117"/>
      <c r="N40" s="89"/>
    </row>
    <row r="41" spans="1:15" ht="18" customHeight="1" x14ac:dyDescent="0.25">
      <c r="A41" s="343"/>
      <c r="B41" s="343"/>
      <c r="C41" s="343"/>
      <c r="D41" s="343"/>
      <c r="E41" s="343"/>
      <c r="F41" s="343"/>
      <c r="G41" s="343"/>
      <c r="H41" s="343"/>
      <c r="I41" s="343"/>
      <c r="J41" s="364"/>
      <c r="K41" s="365"/>
      <c r="L41" s="116"/>
      <c r="M41" s="117"/>
      <c r="N41" s="89"/>
      <c r="O41" s="115"/>
    </row>
    <row r="42" spans="1:15" ht="18" customHeight="1" x14ac:dyDescent="0.25">
      <c r="A42" s="343"/>
      <c r="B42" s="343"/>
      <c r="C42" s="343"/>
      <c r="D42" s="343"/>
      <c r="E42" s="343"/>
      <c r="F42" s="343"/>
      <c r="G42" s="343"/>
      <c r="H42" s="343"/>
      <c r="I42" s="343"/>
      <c r="J42" s="364"/>
      <c r="K42" s="365"/>
      <c r="L42" s="116"/>
      <c r="M42" s="117"/>
      <c r="N42" s="89"/>
      <c r="O42" s="115"/>
    </row>
    <row r="43" spans="1:15" ht="18" customHeight="1" x14ac:dyDescent="0.25">
      <c r="A43" s="357"/>
      <c r="B43" s="357"/>
      <c r="C43" s="357"/>
      <c r="D43" s="357"/>
      <c r="E43" s="357"/>
      <c r="F43" s="357"/>
      <c r="G43" s="357"/>
      <c r="H43" s="357"/>
      <c r="I43" s="357"/>
      <c r="J43" s="366"/>
      <c r="K43" s="367"/>
      <c r="L43" s="118"/>
      <c r="M43" s="119"/>
      <c r="N43" s="89"/>
    </row>
    <row r="44" spans="1:15" ht="18" customHeight="1" x14ac:dyDescent="0.25">
      <c r="A44" s="319" t="s">
        <v>110</v>
      </c>
      <c r="B44" s="348"/>
      <c r="C44" s="322" t="s">
        <v>82</v>
      </c>
      <c r="D44" s="348"/>
      <c r="E44" s="322" t="s">
        <v>111</v>
      </c>
      <c r="F44" s="320"/>
      <c r="G44" s="319" t="s">
        <v>84</v>
      </c>
      <c r="H44" s="320"/>
      <c r="I44" s="321"/>
      <c r="J44" s="382"/>
      <c r="K44" s="383"/>
      <c r="L44" s="383"/>
      <c r="M44" s="388"/>
      <c r="N44" s="89"/>
    </row>
    <row r="45" spans="1:15" ht="24.6" customHeight="1" x14ac:dyDescent="0.25">
      <c r="A45" s="344"/>
      <c r="B45" s="344"/>
      <c r="C45" s="344"/>
      <c r="D45" s="344"/>
      <c r="E45" s="345"/>
      <c r="F45" s="346"/>
      <c r="G45" s="345"/>
      <c r="H45" s="346"/>
      <c r="I45" s="347"/>
      <c r="J45" s="389"/>
      <c r="K45" s="390"/>
      <c r="L45" s="391"/>
      <c r="M45" s="392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</mergeCells>
  <phoneticPr fontId="1" type="noConversion"/>
  <conditionalFormatting sqref="A38:I38 A44 C44 G44">
    <cfRule type="expression" dxfId="163" priority="19" stopIfTrue="1">
      <formula>IF($N$2="No Color",TRUE,FALSE)</formula>
    </cfRule>
    <cfRule type="expression" dxfId="162" priority="20" stopIfTrue="1">
      <formula>IF($N$2="Red",TRUE,FALSE)</formula>
    </cfRule>
    <cfRule type="expression" dxfId="161" priority="21" stopIfTrue="1">
      <formula>IF($N$2="Green",TRUE,FALSE)</formula>
    </cfRule>
  </conditionalFormatting>
  <conditionalFormatting sqref="M1">
    <cfRule type="expression" dxfId="160" priority="13" stopIfTrue="1">
      <formula>IF($N$2="No Color",TRUE,FALSE)</formula>
    </cfRule>
    <cfRule type="expression" dxfId="159" priority="14" stopIfTrue="1">
      <formula>IF($N$2="Red",TRUE,FALSE)</formula>
    </cfRule>
    <cfRule type="expression" dxfId="158" priority="15" stopIfTrue="1">
      <formula>IF($N$2="Green",TRUE,FALSE)</formula>
    </cfRule>
  </conditionalFormatting>
  <conditionalFormatting sqref="J17:K17 A17 A14:K14 A7 J7 C7 E7:F7 L44">
    <cfRule type="expression" dxfId="157" priority="16" stopIfTrue="1">
      <formula>IF($N$2="No Color",TRUE,FALSE)</formula>
    </cfRule>
    <cfRule type="expression" dxfId="156" priority="17" stopIfTrue="1">
      <formula>IF($N$2="Red",TRUE,FALSE)</formula>
    </cfRule>
    <cfRule type="expression" dxfId="155" priority="18" stopIfTrue="1">
      <formula>IF($N$2="Green",TRUE,FALSE)</formula>
    </cfRule>
  </conditionalFormatting>
  <conditionalFormatting sqref="N3">
    <cfRule type="expression" dxfId="154" priority="28" stopIfTrue="1">
      <formula>IF(#REF!="No Color",TRUE,FALSE)</formula>
    </cfRule>
    <cfRule type="expression" dxfId="153" priority="29" stopIfTrue="1">
      <formula>IF(#REF!="Red",TRUE,FALSE)</formula>
    </cfRule>
    <cfRule type="expression" dxfId="152" priority="30" stopIfTrue="1">
      <formula>IF(#REF!="Green",TRUE,FALSE)</formula>
    </cfRule>
  </conditionalFormatting>
  <conditionalFormatting sqref="B17 L17:M17 H17">
    <cfRule type="expression" dxfId="151" priority="31" stopIfTrue="1">
      <formula>IF($N$2="No Color",TRUE,FALSE)</formula>
    </cfRule>
    <cfRule type="expression" dxfId="150" priority="32" stopIfTrue="1">
      <formula>IF($N$2="Red",TRUE,FALSE)</formula>
    </cfRule>
    <cfRule type="expression" dxfId="149" priority="33" stopIfTrue="1">
      <formula>IF($N$2="Green",TRUE,FALSE)</formula>
    </cfRule>
  </conditionalFormatting>
  <conditionalFormatting sqref="A26:H36 J18:M36 A18:B25 H18:H25">
    <cfRule type="expression" dxfId="148" priority="37" stopIfTrue="1">
      <formula>MOD(ROW(),2)=1</formula>
    </cfRule>
  </conditionalFormatting>
  <conditionalFormatting sqref="L14:M14">
    <cfRule type="expression" dxfId="147" priority="38" stopIfTrue="1">
      <formula>IF($N$2="No Color",TRUE,FALSE)</formula>
    </cfRule>
    <cfRule type="expression" dxfId="146" priority="39" stopIfTrue="1">
      <formula>IF($N$2="Red",TRUE,FALSE)</formula>
    </cfRule>
    <cfRule type="expression" dxfId="145" priority="40" stopIfTrue="1">
      <formula>IF($N$2="Green",TRUE,FALSE)</formula>
    </cfRule>
  </conditionalFormatting>
  <conditionalFormatting sqref="E44">
    <cfRule type="expression" dxfId="144" priority="7" stopIfTrue="1">
      <formula>IF($N$2="No Color",TRUE,FALSE)</formula>
    </cfRule>
    <cfRule type="expression" dxfId="143" priority="8" stopIfTrue="1">
      <formula>IF($N$2="Red",TRUE,FALSE)</formula>
    </cfRule>
    <cfRule type="expression" dxfId="142" priority="9" stopIfTrue="1">
      <formula>IF($N$2="Green",TRUE,FALSE)</formula>
    </cfRule>
  </conditionalFormatting>
  <conditionalFormatting sqref="J44">
    <cfRule type="expression" dxfId="141" priority="4" stopIfTrue="1">
      <formula>IF($N$2="No Color",TRUE,FALSE)</formula>
    </cfRule>
    <cfRule type="expression" dxfId="140" priority="5" stopIfTrue="1">
      <formula>IF($N$2="Red",TRUE,FALSE)</formula>
    </cfRule>
    <cfRule type="expression" dxfId="139" priority="6" stopIfTrue="1">
      <formula>IF($N$2="Green",TRUE,FALSE)</formula>
    </cfRule>
  </conditionalFormatting>
  <conditionalFormatting sqref="J38:M38">
    <cfRule type="expression" dxfId="138" priority="1" stopIfTrue="1">
      <formula>IF($N$2="No Color",TRUE,FALSE)</formula>
    </cfRule>
    <cfRule type="expression" dxfId="137" priority="2" stopIfTrue="1">
      <formula>IF($N$2="Red",TRUE,FALSE)</formula>
    </cfRule>
    <cfRule type="expression" dxfId="136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476"/>
      <c r="I1" s="476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421"/>
      <c r="H2" s="422"/>
      <c r="I2" s="423"/>
      <c r="J2" s="423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31" t="s">
        <v>155</v>
      </c>
      <c r="B5" s="431"/>
      <c r="C5" s="432" t="s">
        <v>156</v>
      </c>
      <c r="D5" s="433"/>
      <c r="E5" s="162"/>
      <c r="F5" s="436" t="s">
        <v>149</v>
      </c>
      <c r="G5" s="437"/>
      <c r="H5" s="436" t="s">
        <v>80</v>
      </c>
      <c r="I5" s="437"/>
      <c r="J5" s="424" t="s">
        <v>86</v>
      </c>
      <c r="K5" s="425"/>
      <c r="L5" s="216"/>
      <c r="M5" s="216"/>
      <c r="N5" s="156" t="s">
        <v>92</v>
      </c>
      <c r="O5" s="157" t="s">
        <v>120</v>
      </c>
      <c r="P5" s="405" t="s">
        <v>119</v>
      </c>
      <c r="Q5" s="406"/>
      <c r="R5" s="157" t="s">
        <v>118</v>
      </c>
    </row>
    <row r="6" spans="1:23" ht="18" customHeight="1" x14ac:dyDescent="0.2">
      <c r="A6" s="431"/>
      <c r="B6" s="431"/>
      <c r="C6" s="434"/>
      <c r="D6" s="435"/>
      <c r="E6" s="162"/>
      <c r="F6" s="438" t="s">
        <v>81</v>
      </c>
      <c r="G6" s="439"/>
      <c r="H6" s="440"/>
      <c r="I6" s="441"/>
      <c r="J6" s="414"/>
      <c r="K6" s="415"/>
      <c r="L6" s="218"/>
      <c r="M6" s="218"/>
      <c r="N6" s="164"/>
      <c r="O6" s="163"/>
      <c r="P6" s="407"/>
      <c r="Q6" s="408"/>
      <c r="R6" s="164"/>
    </row>
    <row r="7" spans="1:23" ht="18" customHeight="1" x14ac:dyDescent="0.2">
      <c r="A7" s="421" t="s">
        <v>79</v>
      </c>
      <c r="B7" s="428"/>
      <c r="C7" s="429" t="s">
        <v>63</v>
      </c>
      <c r="D7" s="430"/>
      <c r="F7" s="442" t="s">
        <v>82</v>
      </c>
      <c r="G7" s="443"/>
      <c r="H7" s="444" t="s">
        <v>128</v>
      </c>
      <c r="I7" s="445"/>
      <c r="J7" s="414"/>
      <c r="K7" s="415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421" t="s">
        <v>78</v>
      </c>
      <c r="B8" s="428"/>
      <c r="C8" s="426">
        <v>43217</v>
      </c>
      <c r="D8" s="427"/>
      <c r="F8" s="442" t="s">
        <v>83</v>
      </c>
      <c r="G8" s="443"/>
      <c r="H8" s="444" t="s">
        <v>129</v>
      </c>
      <c r="I8" s="445"/>
      <c r="J8" s="414"/>
      <c r="K8" s="415"/>
    </row>
    <row r="9" spans="1:23" ht="18" customHeight="1" x14ac:dyDescent="0.2">
      <c r="A9" s="421" t="s">
        <v>88</v>
      </c>
      <c r="B9" s="428"/>
      <c r="C9" s="429" t="s">
        <v>89</v>
      </c>
      <c r="D9" s="430"/>
      <c r="F9" s="442" t="s">
        <v>84</v>
      </c>
      <c r="G9" s="443"/>
      <c r="H9" s="444"/>
      <c r="I9" s="445"/>
      <c r="J9" s="414"/>
      <c r="K9" s="415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421" t="s">
        <v>97</v>
      </c>
      <c r="B10" s="428"/>
      <c r="C10" s="429" t="s">
        <v>96</v>
      </c>
      <c r="D10" s="430"/>
      <c r="E10" s="166"/>
      <c r="F10" s="485" t="s">
        <v>85</v>
      </c>
      <c r="G10" s="486"/>
      <c r="H10" s="487" t="s">
        <v>130</v>
      </c>
      <c r="I10" s="488"/>
      <c r="J10" s="416"/>
      <c r="K10" s="417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461" t="s">
        <v>141</v>
      </c>
      <c r="B12" s="461" t="s">
        <v>142</v>
      </c>
      <c r="C12" s="446" t="s">
        <v>143</v>
      </c>
      <c r="D12" s="410"/>
      <c r="E12" s="410"/>
      <c r="F12" s="452" t="s">
        <v>123</v>
      </c>
      <c r="G12" s="452" t="s">
        <v>115</v>
      </c>
      <c r="H12" s="452" t="s">
        <v>107</v>
      </c>
      <c r="I12" s="405" t="s">
        <v>95</v>
      </c>
      <c r="J12" s="454"/>
      <c r="K12" s="168" t="s">
        <v>148</v>
      </c>
      <c r="L12" s="169" t="s">
        <v>146</v>
      </c>
      <c r="M12" s="157" t="s">
        <v>147</v>
      </c>
      <c r="N12" s="405" t="s">
        <v>124</v>
      </c>
      <c r="O12" s="406"/>
      <c r="P12" s="446" t="s">
        <v>98</v>
      </c>
      <c r="Q12" s="410"/>
      <c r="R12" s="411"/>
    </row>
    <row r="13" spans="1:23" s="170" customFormat="1" ht="26.45" customHeight="1" x14ac:dyDescent="0.2">
      <c r="A13" s="462"/>
      <c r="B13" s="465"/>
      <c r="C13" s="450"/>
      <c r="D13" s="451"/>
      <c r="E13" s="451"/>
      <c r="F13" s="453"/>
      <c r="G13" s="453"/>
      <c r="H13" s="453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47"/>
      <c r="Q13" s="448"/>
      <c r="R13" s="449"/>
    </row>
    <row r="14" spans="1:23" s="183" customFormat="1" x14ac:dyDescent="0.2">
      <c r="A14" s="175">
        <v>1</v>
      </c>
      <c r="B14" s="176"/>
      <c r="C14" s="466" t="s">
        <v>99</v>
      </c>
      <c r="D14" s="467"/>
      <c r="E14" s="467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419"/>
      <c r="Q14" s="419"/>
      <c r="R14" s="419"/>
      <c r="S14" s="455"/>
      <c r="T14" s="455"/>
      <c r="U14" s="455"/>
      <c r="V14" s="455"/>
      <c r="W14" s="455"/>
    </row>
    <row r="15" spans="1:23" s="183" customFormat="1" x14ac:dyDescent="0.2">
      <c r="A15" s="175">
        <v>2</v>
      </c>
      <c r="B15" s="176"/>
      <c r="C15" s="463" t="s">
        <v>100</v>
      </c>
      <c r="D15" s="464"/>
      <c r="E15" s="464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419"/>
      <c r="Q15" s="419"/>
      <c r="R15" s="419"/>
      <c r="S15" s="456"/>
      <c r="T15" s="456"/>
      <c r="U15" s="456"/>
      <c r="V15" s="456"/>
      <c r="W15" s="456"/>
    </row>
    <row r="16" spans="1:23" s="183" customFormat="1" x14ac:dyDescent="0.2">
      <c r="A16" s="175">
        <v>3</v>
      </c>
      <c r="B16" s="176"/>
      <c r="C16" s="463" t="s">
        <v>101</v>
      </c>
      <c r="D16" s="464"/>
      <c r="E16" s="464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419"/>
      <c r="Q16" s="419"/>
      <c r="R16" s="419"/>
      <c r="S16" s="457"/>
      <c r="T16" s="457"/>
      <c r="U16" s="457"/>
      <c r="V16" s="457"/>
      <c r="W16" s="457"/>
    </row>
    <row r="17" spans="1:23" s="183" customFormat="1" x14ac:dyDescent="0.2">
      <c r="A17" s="175">
        <v>4</v>
      </c>
      <c r="B17" s="176"/>
      <c r="C17" s="463" t="s">
        <v>101</v>
      </c>
      <c r="D17" s="464"/>
      <c r="E17" s="464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419"/>
      <c r="Q17" s="419"/>
      <c r="R17" s="419"/>
      <c r="S17" s="458"/>
      <c r="T17" s="458"/>
      <c r="U17" s="458"/>
      <c r="V17" s="458"/>
      <c r="W17" s="458"/>
    </row>
    <row r="18" spans="1:23" s="183" customFormat="1" x14ac:dyDescent="0.2">
      <c r="A18" s="175">
        <v>5</v>
      </c>
      <c r="B18" s="176"/>
      <c r="C18" s="463" t="s">
        <v>102</v>
      </c>
      <c r="D18" s="464"/>
      <c r="E18" s="464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419"/>
      <c r="Q18" s="419"/>
      <c r="R18" s="419"/>
      <c r="S18" s="458"/>
      <c r="T18" s="458"/>
      <c r="U18" s="458"/>
      <c r="V18" s="458"/>
      <c r="W18" s="458"/>
    </row>
    <row r="19" spans="1:23" s="183" customFormat="1" x14ac:dyDescent="0.2">
      <c r="A19" s="175">
        <v>6</v>
      </c>
      <c r="B19" s="176"/>
      <c r="C19" s="463" t="s">
        <v>105</v>
      </c>
      <c r="D19" s="464"/>
      <c r="E19" s="464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419"/>
      <c r="Q19" s="419"/>
      <c r="R19" s="419"/>
      <c r="S19" s="458"/>
      <c r="T19" s="458"/>
      <c r="U19" s="458"/>
      <c r="V19" s="458"/>
      <c r="W19" s="458"/>
    </row>
    <row r="20" spans="1:23" s="183" customFormat="1" x14ac:dyDescent="0.2">
      <c r="A20" s="175">
        <v>7</v>
      </c>
      <c r="B20" s="176"/>
      <c r="C20" s="463" t="s">
        <v>103</v>
      </c>
      <c r="D20" s="464"/>
      <c r="E20" s="464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419"/>
      <c r="Q20" s="419"/>
      <c r="R20" s="419"/>
      <c r="S20" s="458"/>
      <c r="T20" s="458"/>
      <c r="U20" s="458"/>
      <c r="V20" s="458"/>
      <c r="W20" s="458"/>
    </row>
    <row r="21" spans="1:23" s="183" customFormat="1" x14ac:dyDescent="0.2">
      <c r="A21" s="175">
        <v>8</v>
      </c>
      <c r="B21" s="176"/>
      <c r="C21" s="463" t="s">
        <v>104</v>
      </c>
      <c r="D21" s="464"/>
      <c r="E21" s="464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419"/>
      <c r="Q21" s="419"/>
      <c r="R21" s="419"/>
      <c r="S21" s="458"/>
      <c r="T21" s="458"/>
      <c r="U21" s="458"/>
      <c r="V21" s="458"/>
      <c r="W21" s="458"/>
    </row>
    <row r="22" spans="1:23" s="183" customFormat="1" x14ac:dyDescent="0.2">
      <c r="A22" s="175"/>
      <c r="B22" s="176"/>
      <c r="C22" s="470"/>
      <c r="D22" s="471"/>
      <c r="E22" s="472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473"/>
      <c r="Q22" s="474"/>
      <c r="R22" s="475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470"/>
      <c r="D23" s="471"/>
      <c r="E23" s="472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473"/>
      <c r="Q23" s="474"/>
      <c r="R23" s="475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419"/>
      <c r="Q24" s="419"/>
      <c r="R24" s="419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419"/>
      <c r="Q25" s="419"/>
      <c r="R25" s="419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419"/>
      <c r="Q26" s="419"/>
      <c r="R26" s="419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419"/>
      <c r="Q27" s="419"/>
      <c r="R27" s="419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419"/>
      <c r="Q28" s="419"/>
      <c r="R28" s="419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419"/>
      <c r="Q29" s="419"/>
      <c r="R29" s="419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419"/>
      <c r="Q30" s="419"/>
      <c r="R30" s="419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419"/>
      <c r="Q31" s="419"/>
      <c r="R31" s="419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419"/>
      <c r="Q32" s="419"/>
      <c r="R32" s="419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20"/>
      <c r="Q33" s="420"/>
      <c r="R33" s="420"/>
    </row>
    <row r="34" spans="1:18" ht="24" customHeight="1" x14ac:dyDescent="0.2">
      <c r="A34" s="482" t="s">
        <v>112</v>
      </c>
      <c r="B34" s="483"/>
      <c r="C34" s="483"/>
      <c r="D34" s="483"/>
      <c r="E34" s="483"/>
      <c r="F34" s="483"/>
      <c r="G34" s="483"/>
      <c r="H34" s="483"/>
      <c r="I34" s="483"/>
      <c r="J34" s="484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58" t="s">
        <v>98</v>
      </c>
      <c r="B36" s="358"/>
      <c r="C36" s="358"/>
      <c r="D36" s="358"/>
      <c r="E36" s="358"/>
      <c r="F36" s="358"/>
      <c r="G36" s="358"/>
      <c r="H36" s="358"/>
      <c r="I36" s="358"/>
      <c r="J36" s="489" t="s">
        <v>117</v>
      </c>
      <c r="K36" s="490"/>
      <c r="L36" s="490"/>
      <c r="M36" s="491"/>
      <c r="N36" s="409" t="s">
        <v>109</v>
      </c>
      <c r="O36" s="410"/>
      <c r="P36" s="410"/>
      <c r="Q36" s="410"/>
      <c r="R36" s="411"/>
    </row>
    <row r="37" spans="1:18" ht="24" customHeight="1" x14ac:dyDescent="0.2">
      <c r="A37" s="372"/>
      <c r="B37" s="372"/>
      <c r="C37" s="372"/>
      <c r="D37" s="372"/>
      <c r="E37" s="372"/>
      <c r="F37" s="372"/>
      <c r="G37" s="372"/>
      <c r="H37" s="372"/>
      <c r="I37" s="418"/>
      <c r="J37" s="207" t="s">
        <v>134</v>
      </c>
      <c r="K37" s="459" t="s">
        <v>131</v>
      </c>
      <c r="L37" s="460"/>
      <c r="M37" s="212" t="s">
        <v>137</v>
      </c>
      <c r="N37" s="224"/>
      <c r="O37" s="477"/>
      <c r="P37" s="477"/>
      <c r="Q37" s="478"/>
      <c r="R37" s="479"/>
    </row>
    <row r="38" spans="1:18" ht="24" customHeight="1" x14ac:dyDescent="0.2">
      <c r="A38" s="343"/>
      <c r="B38" s="343"/>
      <c r="C38" s="343"/>
      <c r="D38" s="343"/>
      <c r="E38" s="343"/>
      <c r="F38" s="343"/>
      <c r="G38" s="343"/>
      <c r="H38" s="343"/>
      <c r="I38" s="412"/>
      <c r="J38" s="207" t="s">
        <v>135</v>
      </c>
      <c r="K38" s="459" t="s">
        <v>132</v>
      </c>
      <c r="L38" s="460"/>
      <c r="M38" s="212" t="s">
        <v>139</v>
      </c>
      <c r="N38" s="225"/>
      <c r="O38" s="480"/>
      <c r="P38" s="480"/>
      <c r="Q38" s="209"/>
      <c r="R38" s="210"/>
    </row>
    <row r="39" spans="1:18" ht="24" customHeight="1" x14ac:dyDescent="0.2">
      <c r="A39" s="343"/>
      <c r="B39" s="343"/>
      <c r="C39" s="343"/>
      <c r="D39" s="343"/>
      <c r="E39" s="343"/>
      <c r="F39" s="343"/>
      <c r="G39" s="343"/>
      <c r="H39" s="343"/>
      <c r="I39" s="412"/>
      <c r="J39" s="207" t="s">
        <v>136</v>
      </c>
      <c r="K39" s="459" t="s">
        <v>133</v>
      </c>
      <c r="L39" s="460"/>
      <c r="M39" s="212" t="s">
        <v>138</v>
      </c>
      <c r="N39" s="225"/>
      <c r="O39" s="480"/>
      <c r="P39" s="480"/>
      <c r="Q39" s="209"/>
      <c r="R39" s="210"/>
    </row>
    <row r="40" spans="1:18" ht="24" customHeight="1" x14ac:dyDescent="0.2">
      <c r="A40" s="343"/>
      <c r="B40" s="343"/>
      <c r="C40" s="343"/>
      <c r="D40" s="343"/>
      <c r="E40" s="343"/>
      <c r="F40" s="343"/>
      <c r="G40" s="343"/>
      <c r="H40" s="343"/>
      <c r="I40" s="412"/>
      <c r="J40" s="211"/>
      <c r="K40" s="468"/>
      <c r="L40" s="469"/>
      <c r="M40" s="222"/>
      <c r="N40" s="225"/>
      <c r="O40" s="480"/>
      <c r="P40" s="480"/>
      <c r="Q40" s="209"/>
      <c r="R40" s="210"/>
    </row>
    <row r="41" spans="1:18" ht="24" customHeight="1" x14ac:dyDescent="0.2">
      <c r="A41" s="357"/>
      <c r="B41" s="357"/>
      <c r="C41" s="357"/>
      <c r="D41" s="357"/>
      <c r="E41" s="357"/>
      <c r="F41" s="357"/>
      <c r="G41" s="357"/>
      <c r="H41" s="357"/>
      <c r="I41" s="413"/>
      <c r="J41" s="211"/>
      <c r="K41" s="468"/>
      <c r="L41" s="469"/>
      <c r="M41" s="222"/>
      <c r="N41" s="225"/>
      <c r="O41" s="481"/>
      <c r="P41" s="481"/>
      <c r="Q41" s="223"/>
      <c r="R41" s="227"/>
    </row>
    <row r="42" spans="1:18" ht="13.5" x14ac:dyDescent="0.2">
      <c r="A42" s="319" t="s">
        <v>110</v>
      </c>
      <c r="B42" s="348"/>
      <c r="C42" s="322" t="s">
        <v>82</v>
      </c>
      <c r="D42" s="348"/>
      <c r="E42" s="322" t="s">
        <v>111</v>
      </c>
      <c r="F42" s="320"/>
      <c r="G42" s="319" t="s">
        <v>84</v>
      </c>
      <c r="H42" s="320"/>
      <c r="I42" s="320"/>
      <c r="J42" s="219"/>
      <c r="K42" s="220"/>
      <c r="L42" s="221"/>
      <c r="M42" s="220"/>
      <c r="N42" s="226"/>
      <c r="R42" s="228"/>
    </row>
    <row r="43" spans="1:18" ht="13.5" x14ac:dyDescent="0.2">
      <c r="A43" s="344"/>
      <c r="B43" s="344"/>
      <c r="C43" s="344"/>
      <c r="D43" s="344"/>
      <c r="E43" s="345"/>
      <c r="F43" s="346"/>
      <c r="G43" s="345"/>
      <c r="H43" s="346"/>
      <c r="I43" s="346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</mergeCells>
  <phoneticPr fontId="1" type="noConversion"/>
  <conditionalFormatting sqref="A14:C23 P14:R21 F14:O23 A24:R33 P22:P23">
    <cfRule type="expression" dxfId="135" priority="112" stopIfTrue="1">
      <formula>MOD(ROW(),2)=1</formula>
    </cfRule>
  </conditionalFormatting>
  <conditionalFormatting sqref="J36">
    <cfRule type="expression" dxfId="134" priority="55" stopIfTrue="1">
      <formula>IF($N$2="No Color",TRUE,FALSE)</formula>
    </cfRule>
    <cfRule type="expression" dxfId="133" priority="56" stopIfTrue="1">
      <formula>IF($N$2="Red",TRUE,FALSE)</formula>
    </cfRule>
    <cfRule type="expression" dxfId="132" priority="57" stopIfTrue="1">
      <formula>IF($N$2="Green",TRUE,FALSE)</formula>
    </cfRule>
  </conditionalFormatting>
  <conditionalFormatting sqref="N36">
    <cfRule type="expression" dxfId="131" priority="58" stopIfTrue="1">
      <formula>IF($N$2="No Color",TRUE,FALSE)</formula>
    </cfRule>
    <cfRule type="expression" dxfId="130" priority="59" stopIfTrue="1">
      <formula>IF($N$2="Red",TRUE,FALSE)</formula>
    </cfRule>
    <cfRule type="expression" dxfId="129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128" priority="28" stopIfTrue="1">
      <formula>IF(#REF!="No Color",TRUE,FALSE)</formula>
    </cfRule>
    <cfRule type="expression" dxfId="127" priority="29" stopIfTrue="1">
      <formula>IF(#REF!="Red",TRUE,FALSE)</formula>
    </cfRule>
    <cfRule type="expression" dxfId="126" priority="30" stopIfTrue="1">
      <formula>IF(#REF!="Green",TRUE,FALSE)</formula>
    </cfRule>
  </conditionalFormatting>
  <conditionalFormatting sqref="O10">
    <cfRule type="expression" dxfId="125" priority="31" stopIfTrue="1">
      <formula>IF(#REF!="No Color",TRUE,FALSE)</formula>
    </cfRule>
    <cfRule type="expression" dxfId="124" priority="32" stopIfTrue="1">
      <formula>IF(#REF!="Red",TRUE,FALSE)</formula>
    </cfRule>
    <cfRule type="expression" dxfId="123" priority="33" stopIfTrue="1">
      <formula>IF(#REF!="Green",TRUE,FALSE)</formula>
    </cfRule>
  </conditionalFormatting>
  <conditionalFormatting sqref="N9:O9">
    <cfRule type="expression" dxfId="122" priority="22" stopIfTrue="1">
      <formula>IF(#REF!="No Color",TRUE,FALSE)</formula>
    </cfRule>
    <cfRule type="expression" dxfId="121" priority="23" stopIfTrue="1">
      <formula>IF(#REF!="Red",TRUE,FALSE)</formula>
    </cfRule>
    <cfRule type="expression" dxfId="120" priority="24" stopIfTrue="1">
      <formula>IF(#REF!="Green",TRUE,FALSE)</formula>
    </cfRule>
  </conditionalFormatting>
  <conditionalFormatting sqref="F5 J5">
    <cfRule type="expression" dxfId="119" priority="16" stopIfTrue="1">
      <formula>IF(#REF!="No Color",TRUE,FALSE)</formula>
    </cfRule>
    <cfRule type="expression" dxfId="118" priority="17" stopIfTrue="1">
      <formula>IF(#REF!="Red",TRUE,FALSE)</formula>
    </cfRule>
    <cfRule type="expression" dxfId="117" priority="18" stopIfTrue="1">
      <formula>IF(#REF!="Green",TRUE,FALSE)</formula>
    </cfRule>
  </conditionalFormatting>
  <conditionalFormatting sqref="H5">
    <cfRule type="expression" dxfId="116" priority="13" stopIfTrue="1">
      <formula>IF(#REF!="No Color",TRUE,FALSE)</formula>
    </cfRule>
    <cfRule type="expression" dxfId="115" priority="14" stopIfTrue="1">
      <formula>IF(#REF!="Red",TRUE,FALSE)</formula>
    </cfRule>
    <cfRule type="expression" dxfId="114" priority="15" stopIfTrue="1">
      <formula>IF(#REF!="Green",TRUE,FALSE)</formula>
    </cfRule>
  </conditionalFormatting>
  <conditionalFormatting sqref="P12:Q12">
    <cfRule type="expression" dxfId="113" priority="210" stopIfTrue="1">
      <formula>IF(#REF!="No Color",TRUE,FALSE)</formula>
    </cfRule>
    <cfRule type="expression" dxfId="112" priority="211" stopIfTrue="1">
      <formula>IF(#REF!="Green",TRUE,FALSE)</formula>
    </cfRule>
    <cfRule type="expression" dxfId="111" priority="212" stopIfTrue="1">
      <formula>IF(#REF!="Red",TRUE,FALSE)</formula>
    </cfRule>
  </conditionalFormatting>
  <conditionalFormatting sqref="N6">
    <cfRule type="expression" dxfId="110" priority="10" stopIfTrue="1">
      <formula>IF(#REF!="No Color",TRUE,FALSE)</formula>
    </cfRule>
    <cfRule type="expression" dxfId="109" priority="11" stopIfTrue="1">
      <formula>IF(#REF!="Red",TRUE,FALSE)</formula>
    </cfRule>
    <cfRule type="expression" dxfId="108" priority="12" stopIfTrue="1">
      <formula>IF(#REF!="Green",TRUE,FALSE)</formula>
    </cfRule>
  </conditionalFormatting>
  <conditionalFormatting sqref="A36:I36 A42 C42 G42">
    <cfRule type="expression" dxfId="107" priority="7" stopIfTrue="1">
      <formula>IF($N$2="No Color",TRUE,FALSE)</formula>
    </cfRule>
    <cfRule type="expression" dxfId="106" priority="8" stopIfTrue="1">
      <formula>IF($N$2="Red",TRUE,FALSE)</formula>
    </cfRule>
    <cfRule type="expression" dxfId="105" priority="9" stopIfTrue="1">
      <formula>IF($N$2="Green",TRUE,FALSE)</formula>
    </cfRule>
  </conditionalFormatting>
  <conditionalFormatting sqref="E42">
    <cfRule type="expression" dxfId="104" priority="4" stopIfTrue="1">
      <formula>IF($N$2="No Color",TRUE,FALSE)</formula>
    </cfRule>
    <cfRule type="expression" dxfId="103" priority="5" stopIfTrue="1">
      <formula>IF($N$2="Red",TRUE,FALSE)</formula>
    </cfRule>
    <cfRule type="expression" dxfId="102" priority="6" stopIfTrue="1">
      <formula>IF($N$2="Green",TRUE,FALSE)</formula>
    </cfRule>
  </conditionalFormatting>
  <conditionalFormatting sqref="N5">
    <cfRule type="expression" dxfId="101" priority="1" stopIfTrue="1">
      <formula>IF(#REF!="No Color",TRUE,FALSE)</formula>
    </cfRule>
    <cfRule type="expression" dxfId="100" priority="2" stopIfTrue="1">
      <formula>IF(#REF!="Red",TRUE,FALSE)</formula>
    </cfRule>
    <cfRule type="expression" dxfId="99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4"/>
  <sheetViews>
    <sheetView showGridLines="0" zoomScale="57" zoomScaleNormal="57" zoomScaleSheetLayoutView="55" workbookViewId="0">
      <pane ySplit="11" topLeftCell="A12" activePane="bottomLeft" state="frozen"/>
      <selection activeCell="C31" sqref="C31"/>
      <selection pane="bottomLeft" activeCell="F13" sqref="F13:F16"/>
    </sheetView>
  </sheetViews>
  <sheetFormatPr defaultColWidth="9.140625" defaultRowHeight="16.5" x14ac:dyDescent="0.3"/>
  <cols>
    <col min="1" max="1" width="2.85546875" style="244" customWidth="1"/>
    <col min="2" max="2" width="17.28515625" style="244" customWidth="1"/>
    <col min="3" max="3" width="121.42578125" style="244" customWidth="1"/>
    <col min="4" max="4" width="21.5703125" style="244" customWidth="1"/>
    <col min="5" max="5" width="17.28515625" style="244" bestFit="1" customWidth="1"/>
    <col min="6" max="6" width="22.85546875" style="244" customWidth="1"/>
    <col min="7" max="7" width="23.5703125" style="244" bestFit="1" customWidth="1"/>
    <col min="8" max="8" width="30.5703125" style="244" customWidth="1"/>
    <col min="9" max="9" width="21" style="244" customWidth="1"/>
    <col min="10" max="11" width="24.7109375" style="244" customWidth="1"/>
    <col min="12" max="12" width="36" style="244" bestFit="1" customWidth="1"/>
    <col min="13" max="13" width="5" style="244" customWidth="1"/>
    <col min="14" max="14" width="10.42578125" style="244" customWidth="1"/>
    <col min="15" max="15" width="12.7109375" style="244" customWidth="1"/>
    <col min="16" max="16384" width="9.140625" style="244"/>
  </cols>
  <sheetData>
    <row r="1" spans="1:14" ht="36" customHeight="1" x14ac:dyDescent="0.3">
      <c r="A1" s="280" t="s">
        <v>180</v>
      </c>
      <c r="B1" s="242"/>
      <c r="C1" s="242"/>
      <c r="D1" s="243"/>
      <c r="E1" s="243"/>
      <c r="F1" s="243"/>
      <c r="G1" s="243"/>
      <c r="H1" s="243"/>
      <c r="J1" s="497" t="s">
        <v>204</v>
      </c>
      <c r="K1" s="497"/>
      <c r="L1" s="497"/>
      <c r="M1" s="245"/>
    </row>
    <row r="2" spans="1:14" ht="36" customHeight="1" x14ac:dyDescent="0.3">
      <c r="A2" s="246" t="s">
        <v>169</v>
      </c>
      <c r="B2" s="246"/>
      <c r="C2" s="246"/>
      <c r="D2" s="246"/>
      <c r="E2" s="246"/>
      <c r="F2" s="246"/>
      <c r="G2" s="247"/>
      <c r="H2" s="248"/>
      <c r="I2" s="245"/>
      <c r="J2" s="497"/>
      <c r="K2" s="497"/>
      <c r="L2" s="497"/>
      <c r="M2" s="245"/>
    </row>
    <row r="3" spans="1:14" ht="26.25" customHeight="1" x14ac:dyDescent="0.3">
      <c r="A3" s="246"/>
      <c r="B3" s="246"/>
      <c r="C3" s="249"/>
      <c r="D3" s="249"/>
      <c r="E3" s="249"/>
      <c r="F3" s="250"/>
      <c r="G3" s="250"/>
      <c r="H3" s="250"/>
      <c r="I3" s="245"/>
      <c r="J3" s="497"/>
      <c r="K3" s="497"/>
      <c r="L3" s="497"/>
      <c r="M3" s="245"/>
    </row>
    <row r="4" spans="1:14" ht="26.25" customHeight="1" x14ac:dyDescent="0.3">
      <c r="A4" s="246"/>
      <c r="B4" s="246"/>
      <c r="C4" s="249"/>
      <c r="E4" s="281"/>
      <c r="F4" s="501"/>
      <c r="G4" s="502"/>
      <c r="H4" s="503" t="s">
        <v>189</v>
      </c>
      <c r="I4" s="504"/>
      <c r="J4" s="497"/>
      <c r="K4" s="497"/>
      <c r="L4" s="497"/>
      <c r="M4" s="245"/>
    </row>
    <row r="5" spans="1:14" ht="45" x14ac:dyDescent="0.3">
      <c r="B5" s="284" t="s">
        <v>188</v>
      </c>
      <c r="C5" s="286" t="s">
        <v>195</v>
      </c>
      <c r="E5" s="252" t="s">
        <v>149</v>
      </c>
      <c r="F5" s="253" t="s">
        <v>190</v>
      </c>
      <c r="G5" s="253" t="s">
        <v>191</v>
      </c>
      <c r="H5" s="253" t="s">
        <v>197</v>
      </c>
      <c r="I5" s="253" t="s">
        <v>161</v>
      </c>
      <c r="J5" s="245"/>
      <c r="K5" s="245"/>
      <c r="L5" s="245"/>
      <c r="M5" s="245"/>
    </row>
    <row r="6" spans="1:14" ht="37.5" customHeight="1" x14ac:dyDescent="0.3">
      <c r="B6" s="255" t="s">
        <v>160</v>
      </c>
      <c r="C6" s="256">
        <f ca="1">TODAY()</f>
        <v>44245</v>
      </c>
      <c r="E6" s="254" t="s">
        <v>87</v>
      </c>
      <c r="F6" s="254" t="s">
        <v>194</v>
      </c>
      <c r="G6" s="254" t="s">
        <v>196</v>
      </c>
      <c r="H6" s="254" t="s">
        <v>202</v>
      </c>
      <c r="I6" s="254"/>
      <c r="L6" s="245"/>
      <c r="M6" s="245"/>
    </row>
    <row r="7" spans="1:14" ht="39.75" customHeight="1" x14ac:dyDescent="0.3">
      <c r="E7" s="257" t="s">
        <v>86</v>
      </c>
      <c r="F7" s="257"/>
      <c r="G7" s="257"/>
      <c r="H7" s="282"/>
      <c r="I7" s="257"/>
      <c r="L7" s="245"/>
      <c r="M7" s="245"/>
    </row>
    <row r="8" spans="1:14" ht="27" customHeight="1" x14ac:dyDescent="0.3">
      <c r="E8" s="257" t="s">
        <v>157</v>
      </c>
      <c r="F8" s="256">
        <f ca="1">TODAY()</f>
        <v>44245</v>
      </c>
      <c r="G8" s="256">
        <f ca="1">TODAY()</f>
        <v>44245</v>
      </c>
      <c r="H8" s="256">
        <f ca="1">TODAY()</f>
        <v>44245</v>
      </c>
      <c r="I8" s="258"/>
      <c r="L8" s="259"/>
    </row>
    <row r="9" spans="1:14" x14ac:dyDescent="0.3">
      <c r="A9" s="260"/>
      <c r="B9" s="260"/>
      <c r="C9" s="242"/>
      <c r="D9" s="260"/>
      <c r="E9" s="260"/>
      <c r="F9" s="261"/>
      <c r="G9" s="261"/>
      <c r="H9" s="261"/>
      <c r="I9" s="262"/>
      <c r="J9" s="262"/>
      <c r="K9" s="262"/>
      <c r="M9" s="263"/>
      <c r="N9" s="263"/>
    </row>
    <row r="10" spans="1:14" s="264" customFormat="1" ht="75" x14ac:dyDescent="0.2">
      <c r="B10" s="265" t="s">
        <v>141</v>
      </c>
      <c r="C10" s="266" t="s">
        <v>159</v>
      </c>
      <c r="D10" s="267" t="s">
        <v>186</v>
      </c>
      <c r="E10" s="268" t="s">
        <v>115</v>
      </c>
      <c r="F10" s="266" t="s">
        <v>164</v>
      </c>
      <c r="G10" s="267" t="s">
        <v>192</v>
      </c>
      <c r="H10" s="267" t="s">
        <v>166</v>
      </c>
      <c r="I10" s="267" t="s">
        <v>165</v>
      </c>
      <c r="J10" s="267" t="s">
        <v>167</v>
      </c>
      <c r="K10" s="269" t="s">
        <v>168</v>
      </c>
      <c r="L10" s="267" t="s">
        <v>187</v>
      </c>
    </row>
    <row r="11" spans="1:14" s="264" customFormat="1" x14ac:dyDescent="0.2">
      <c r="B11" s="238" t="s">
        <v>170</v>
      </c>
      <c r="C11" s="238" t="s">
        <v>183</v>
      </c>
      <c r="D11" s="238" t="s">
        <v>171</v>
      </c>
      <c r="E11" s="238" t="s">
        <v>172</v>
      </c>
      <c r="F11" s="238" t="s">
        <v>173</v>
      </c>
      <c r="G11" s="238" t="s">
        <v>174</v>
      </c>
      <c r="H11" s="238" t="s">
        <v>175</v>
      </c>
      <c r="I11" s="238" t="s">
        <v>176</v>
      </c>
      <c r="J11" s="238" t="s">
        <v>177</v>
      </c>
      <c r="K11" s="238" t="s">
        <v>178</v>
      </c>
      <c r="L11" s="238" t="s">
        <v>179</v>
      </c>
    </row>
    <row r="12" spans="1:14" s="264" customFormat="1" ht="15" customHeight="1" x14ac:dyDescent="0.2">
      <c r="B12" s="279" t="s">
        <v>182</v>
      </c>
      <c r="C12" s="270"/>
      <c r="D12" s="270"/>
      <c r="E12" s="270"/>
      <c r="F12" s="270"/>
      <c r="G12" s="287"/>
      <c r="H12" s="287">
        <f>Таблица377[[#This Row],[5]]*Таблица377[[#This Row],[6]]</f>
        <v>0</v>
      </c>
      <c r="I12" s="270"/>
      <c r="J12" s="270"/>
      <c r="K12" s="270"/>
      <c r="L12" s="271"/>
    </row>
    <row r="13" spans="1:14" x14ac:dyDescent="0.3">
      <c r="B13" s="288">
        <v>1</v>
      </c>
      <c r="C13" s="298" t="s">
        <v>198</v>
      </c>
      <c r="D13" s="289"/>
      <c r="E13" s="290" t="s">
        <v>193</v>
      </c>
      <c r="F13" s="291">
        <v>15</v>
      </c>
      <c r="G13" s="292">
        <v>1500000</v>
      </c>
      <c r="H13" s="293">
        <f>Таблица377[[#This Row],[5]]*Таблица377[[#This Row],[6]]</f>
        <v>22500000</v>
      </c>
      <c r="I13" s="294"/>
      <c r="J13" s="295"/>
      <c r="K13" s="294"/>
      <c r="L13" s="297"/>
    </row>
    <row r="14" spans="1:14" x14ac:dyDescent="0.3">
      <c r="B14" s="288">
        <v>2</v>
      </c>
      <c r="C14" s="298" t="s">
        <v>199</v>
      </c>
      <c r="D14" s="289"/>
      <c r="E14" s="290" t="s">
        <v>193</v>
      </c>
      <c r="F14" s="291">
        <v>5</v>
      </c>
      <c r="G14" s="292">
        <v>1550000</v>
      </c>
      <c r="H14" s="293">
        <f>Таблица377[[#This Row],[5]]*Таблица377[[#This Row],[6]]</f>
        <v>7750000</v>
      </c>
      <c r="I14" s="294"/>
      <c r="J14" s="295"/>
      <c r="K14" s="294"/>
      <c r="L14" s="297"/>
    </row>
    <row r="15" spans="1:14" x14ac:dyDescent="0.3">
      <c r="B15" s="288">
        <v>3</v>
      </c>
      <c r="C15" s="298" t="s">
        <v>201</v>
      </c>
      <c r="D15" s="289"/>
      <c r="E15" s="290" t="s">
        <v>200</v>
      </c>
      <c r="F15" s="291">
        <v>1</v>
      </c>
      <c r="G15" s="292">
        <v>1250000</v>
      </c>
      <c r="H15" s="293">
        <f>Таблица377[[#This Row],[5]]*Таблица377[[#This Row],[6]]</f>
        <v>1250000</v>
      </c>
      <c r="I15" s="294"/>
      <c r="J15" s="295"/>
      <c r="K15" s="294"/>
      <c r="L15" s="297"/>
    </row>
    <row r="16" spans="1:14" x14ac:dyDescent="0.3">
      <c r="B16" s="299">
        <v>4</v>
      </c>
      <c r="C16" s="306" t="s">
        <v>203</v>
      </c>
      <c r="D16" s="300"/>
      <c r="E16" s="290" t="s">
        <v>193</v>
      </c>
      <c r="F16" s="301">
        <v>20</v>
      </c>
      <c r="G16" s="302">
        <v>550000</v>
      </c>
      <c r="H16" s="303">
        <f>Таблица377[[#This Row],[5]]*Таблица377[[#This Row],[6]]</f>
        <v>11000000</v>
      </c>
      <c r="I16" s="304"/>
      <c r="J16" s="235"/>
      <c r="K16" s="304"/>
      <c r="L16" s="305"/>
    </row>
    <row r="17" spans="2:12" ht="27" customHeight="1" x14ac:dyDescent="0.3">
      <c r="B17" s="272" t="s">
        <v>184</v>
      </c>
      <c r="C17" s="236"/>
      <c r="D17" s="237"/>
      <c r="E17" s="239"/>
      <c r="F17" s="241"/>
      <c r="G17" s="241"/>
      <c r="H17" s="296">
        <f>H13+H14+H15+H16</f>
        <v>42500000</v>
      </c>
      <c r="I17" s="273"/>
      <c r="J17" s="240"/>
      <c r="K17" s="273"/>
      <c r="L17" s="274"/>
    </row>
    <row r="18" spans="2:12" x14ac:dyDescent="0.3">
      <c r="B18" s="498" t="s">
        <v>162</v>
      </c>
      <c r="C18" s="499"/>
      <c r="D18" s="499"/>
      <c r="E18" s="499"/>
      <c r="F18" s="499"/>
      <c r="G18" s="499"/>
      <c r="H18" s="499"/>
      <c r="I18" s="500"/>
      <c r="J18" s="251"/>
      <c r="K18" s="251"/>
    </row>
    <row r="19" spans="2:12" ht="34.5" customHeight="1" x14ac:dyDescent="0.3">
      <c r="B19" s="505" t="s">
        <v>205</v>
      </c>
      <c r="C19" s="506"/>
      <c r="D19" s="506"/>
      <c r="E19" s="506"/>
      <c r="F19" s="506"/>
      <c r="G19" s="506"/>
      <c r="H19" s="506"/>
      <c r="I19" s="507"/>
      <c r="J19" s="275"/>
      <c r="K19" s="275"/>
    </row>
    <row r="20" spans="2:12" ht="45" customHeight="1" x14ac:dyDescent="0.3">
      <c r="B20" s="508"/>
      <c r="C20" s="509"/>
      <c r="D20" s="509"/>
      <c r="E20" s="509"/>
      <c r="F20" s="509"/>
      <c r="G20" s="509"/>
      <c r="H20" s="509"/>
      <c r="I20" s="510"/>
      <c r="J20" s="275"/>
      <c r="K20" s="275"/>
    </row>
    <row r="21" spans="2:12" ht="31.5" customHeight="1" x14ac:dyDescent="0.3">
      <c r="B21" s="492" t="s">
        <v>158</v>
      </c>
      <c r="C21" s="493"/>
      <c r="D21" s="493"/>
      <c r="E21" s="493"/>
      <c r="F21" s="493"/>
      <c r="G21" s="493"/>
      <c r="H21" s="493"/>
      <c r="I21" s="494"/>
      <c r="J21" s="276"/>
      <c r="K21" s="276"/>
    </row>
    <row r="22" spans="2:12" ht="38.25" customHeight="1" x14ac:dyDescent="0.3">
      <c r="B22" s="268" t="s">
        <v>163</v>
      </c>
      <c r="C22" s="268" t="s">
        <v>181</v>
      </c>
      <c r="D22" s="267" t="s">
        <v>185</v>
      </c>
      <c r="E22" s="495" t="s">
        <v>111</v>
      </c>
      <c r="F22" s="495"/>
      <c r="G22" s="495"/>
      <c r="H22" s="495"/>
      <c r="I22" s="495"/>
      <c r="J22" s="251"/>
      <c r="K22" s="251"/>
    </row>
    <row r="23" spans="2:12" ht="39.75" customHeight="1" x14ac:dyDescent="0.3">
      <c r="B23" s="285" t="s">
        <v>87</v>
      </c>
      <c r="C23" s="277"/>
      <c r="D23" s="283"/>
      <c r="E23" s="496"/>
      <c r="F23" s="496"/>
      <c r="G23" s="496"/>
      <c r="H23" s="496"/>
      <c r="I23" s="496"/>
      <c r="J23" s="278"/>
      <c r="K23" s="278"/>
    </row>
    <row r="24" spans="2:12" ht="39.75" customHeight="1" x14ac:dyDescent="0.3">
      <c r="B24" s="285" t="s">
        <v>86</v>
      </c>
      <c r="C24" s="277"/>
      <c r="D24" s="283"/>
      <c r="E24" s="496"/>
      <c r="F24" s="496"/>
      <c r="G24" s="496"/>
      <c r="H24" s="496"/>
      <c r="I24" s="496"/>
      <c r="J24" s="278"/>
      <c r="K24" s="278"/>
    </row>
  </sheetData>
  <mergeCells count="9">
    <mergeCell ref="B21:I21"/>
    <mergeCell ref="E22:I22"/>
    <mergeCell ref="E23:I23"/>
    <mergeCell ref="E24:I24"/>
    <mergeCell ref="J1:L4"/>
    <mergeCell ref="B18:I18"/>
    <mergeCell ref="F4:G4"/>
    <mergeCell ref="H4:I4"/>
    <mergeCell ref="B19:I20"/>
  </mergeCells>
  <conditionalFormatting sqref="F3:H3 G10 B10:E10 B11:L11">
    <cfRule type="expression" dxfId="98" priority="26" stopIfTrue="1">
      <formula>IF(#REF!="No Color",TRUE,FALSE)</formula>
    </cfRule>
    <cfRule type="expression" dxfId="97" priority="27" stopIfTrue="1">
      <formula>IF(#REF!="Red",TRUE,FALSE)</formula>
    </cfRule>
    <cfRule type="expression" dxfId="96" priority="28" stopIfTrue="1">
      <formula>IF(#REF!="Green",TRUE,FALSE)</formula>
    </cfRule>
  </conditionalFormatting>
  <conditionalFormatting sqref="L10">
    <cfRule type="expression" dxfId="95" priority="30" stopIfTrue="1">
      <formula>IF(#REF!="No Color",TRUE,FALSE)</formula>
    </cfRule>
    <cfRule type="expression" dxfId="94" priority="31" stopIfTrue="1">
      <formula>IF(#REF!="Green",TRUE,FALSE)</formula>
    </cfRule>
    <cfRule type="expression" dxfId="93" priority="32" stopIfTrue="1">
      <formula>IF(#REF!="Red",TRUE,FALSE)</formula>
    </cfRule>
  </conditionalFormatting>
  <conditionalFormatting sqref="F10">
    <cfRule type="expression" dxfId="92" priority="23" stopIfTrue="1">
      <formula>IF(#REF!="No Color",TRUE,FALSE)</formula>
    </cfRule>
    <cfRule type="expression" dxfId="91" priority="24" stopIfTrue="1">
      <formula>IF(#REF!="Red",TRUE,FALSE)</formula>
    </cfRule>
    <cfRule type="expression" dxfId="90" priority="25" stopIfTrue="1">
      <formula>IF(#REF!="Green",TRUE,FALSE)</formula>
    </cfRule>
  </conditionalFormatting>
  <conditionalFormatting sqref="H10">
    <cfRule type="expression" dxfId="89" priority="17" stopIfTrue="1">
      <formula>IF(#REF!="No Color",TRUE,FALSE)</formula>
    </cfRule>
    <cfRule type="expression" dxfId="88" priority="18" stopIfTrue="1">
      <formula>IF(#REF!="Red",TRUE,FALSE)</formula>
    </cfRule>
    <cfRule type="expression" dxfId="87" priority="19" stopIfTrue="1">
      <formula>IF(#REF!="Green",TRUE,FALSE)</formula>
    </cfRule>
  </conditionalFormatting>
  <conditionalFormatting sqref="B18 E22 B22:C22">
    <cfRule type="expression" dxfId="86" priority="33" stopIfTrue="1">
      <formula>IF($I$2="No Color",TRUE,FALSE)</formula>
    </cfRule>
    <cfRule type="expression" dxfId="85" priority="34" stopIfTrue="1">
      <formula>IF($I$2="Red",TRUE,FALSE)</formula>
    </cfRule>
    <cfRule type="expression" dxfId="84" priority="35" stopIfTrue="1">
      <formula>IF($I$2="Green",TRUE,FALSE)</formula>
    </cfRule>
  </conditionalFormatting>
  <conditionalFormatting sqref="I10">
    <cfRule type="expression" dxfId="83" priority="14" stopIfTrue="1">
      <formula>IF(#REF!="No Color",TRUE,FALSE)</formula>
    </cfRule>
    <cfRule type="expression" dxfId="82" priority="15" stopIfTrue="1">
      <formula>IF(#REF!="Red",TRUE,FALSE)</formula>
    </cfRule>
    <cfRule type="expression" dxfId="81" priority="16" stopIfTrue="1">
      <formula>IF(#REF!="Green",TRUE,FALSE)</formula>
    </cfRule>
  </conditionalFormatting>
  <conditionalFormatting sqref="J10:K10">
    <cfRule type="expression" dxfId="80" priority="11" stopIfTrue="1">
      <formula>IF(#REF!="No Color",TRUE,FALSE)</formula>
    </cfRule>
    <cfRule type="expression" dxfId="79" priority="12" stopIfTrue="1">
      <formula>IF(#REF!="Red",TRUE,FALSE)</formula>
    </cfRule>
    <cfRule type="expression" dxfId="78" priority="13" stopIfTrue="1">
      <formula>IF(#REF!="Green",TRUE,FALSE)</formula>
    </cfRule>
  </conditionalFormatting>
  <conditionalFormatting sqref="B12">
    <cfRule type="expression" dxfId="77" priority="4" stopIfTrue="1">
      <formula>IF(#REF!="No Color",TRUE,FALSE)</formula>
    </cfRule>
    <cfRule type="expression" dxfId="76" priority="5" stopIfTrue="1">
      <formula>IF(#REF!="Red",TRUE,FALSE)</formula>
    </cfRule>
    <cfRule type="expression" dxfId="75" priority="6" stopIfTrue="1">
      <formula>IF(#REF!="Green",TRUE,FALSE)</formula>
    </cfRule>
  </conditionalFormatting>
  <conditionalFormatting sqref="D22">
    <cfRule type="expression" dxfId="74" priority="1" stopIfTrue="1">
      <formula>IF($I$2="No Color",TRUE,FALSE)</formula>
    </cfRule>
    <cfRule type="expression" dxfId="73" priority="2" stopIfTrue="1">
      <formula>IF($I$2="Red",TRUE,FALSE)</formula>
    </cfRule>
    <cfRule type="expression" dxfId="72" priority="3" stopIfTrue="1">
      <formula>IF($I$2="Green",TRUE,FALSE)</formula>
    </cfRule>
  </conditionalFormatting>
  <dataValidations count="1">
    <dataValidation allowBlank="1" showInputMessage="1" showErrorMessage="1" prompt="Enter the invoice date, currently using =TODAY() to display today's date automatically" sqref="H2 C6 F8:I8" xr:uid="{00000000-0002-0000-0300-000000000000}"/>
  </dataValidations>
  <printOptions horizontalCentered="1"/>
  <pageMargins left="0.25" right="0.25" top="0.75" bottom="0.75" header="0.3" footer="0.3"/>
  <pageSetup paperSize="9" scale="39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3A94-CF48-4231-808D-E64996AC095F}">
  <dimension ref="A1:F6"/>
  <sheetViews>
    <sheetView tabSelected="1" workbookViewId="0">
      <selection activeCell="F9" sqref="F9"/>
    </sheetView>
  </sheetViews>
  <sheetFormatPr defaultRowHeight="15.75" x14ac:dyDescent="0.25"/>
  <cols>
    <col min="1" max="1" width="5.7109375" style="306" customWidth="1"/>
    <col min="2" max="2" width="40.7109375" style="306" customWidth="1"/>
    <col min="3" max="6" width="15.7109375" style="306" customWidth="1"/>
    <col min="7" max="16384" width="9.140625" style="306"/>
  </cols>
  <sheetData>
    <row r="1" spans="1:6" x14ac:dyDescent="0.25">
      <c r="A1" s="552" t="s">
        <v>90</v>
      </c>
      <c r="B1" s="552" t="s">
        <v>143</v>
      </c>
      <c r="C1" s="552" t="s">
        <v>206</v>
      </c>
      <c r="D1" s="552" t="s">
        <v>164</v>
      </c>
      <c r="E1" s="555" t="s">
        <v>207</v>
      </c>
      <c r="F1" s="555" t="s">
        <v>208</v>
      </c>
    </row>
    <row r="2" spans="1:6" x14ac:dyDescent="0.25">
      <c r="A2" s="553">
        <v>1</v>
      </c>
      <c r="B2" s="554" t="s">
        <v>198</v>
      </c>
      <c r="C2" s="553" t="s">
        <v>193</v>
      </c>
      <c r="D2" s="553">
        <v>15</v>
      </c>
      <c r="E2" s="553">
        <v>0</v>
      </c>
      <c r="F2" s="553">
        <f>E2*D2</f>
        <v>0</v>
      </c>
    </row>
    <row r="3" spans="1:6" x14ac:dyDescent="0.25">
      <c r="A3" s="553">
        <v>2</v>
      </c>
      <c r="B3" s="554" t="s">
        <v>199</v>
      </c>
      <c r="C3" s="553" t="s">
        <v>193</v>
      </c>
      <c r="D3" s="553">
        <v>5</v>
      </c>
      <c r="E3" s="553">
        <v>0</v>
      </c>
      <c r="F3" s="553">
        <f t="shared" ref="F3:F5" si="0">E3*D3</f>
        <v>0</v>
      </c>
    </row>
    <row r="4" spans="1:6" x14ac:dyDescent="0.25">
      <c r="A4" s="553">
        <v>3</v>
      </c>
      <c r="B4" s="554" t="s">
        <v>201</v>
      </c>
      <c r="C4" s="553" t="s">
        <v>200</v>
      </c>
      <c r="D4" s="553">
        <v>1</v>
      </c>
      <c r="E4" s="553">
        <v>0</v>
      </c>
      <c r="F4" s="553">
        <f t="shared" si="0"/>
        <v>0</v>
      </c>
    </row>
    <row r="5" spans="1:6" x14ac:dyDescent="0.25">
      <c r="A5" s="553">
        <v>4</v>
      </c>
      <c r="B5" s="554" t="s">
        <v>203</v>
      </c>
      <c r="C5" s="553" t="s">
        <v>193</v>
      </c>
      <c r="D5" s="553">
        <v>20</v>
      </c>
      <c r="E5" s="553">
        <v>0</v>
      </c>
      <c r="F5" s="553">
        <f t="shared" si="0"/>
        <v>0</v>
      </c>
    </row>
    <row r="6" spans="1:6" x14ac:dyDescent="0.25">
      <c r="F6" s="552">
        <f>SUM(F2:F5)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548"/>
      <c r="B4" s="548"/>
      <c r="C4" s="548"/>
      <c r="D4" s="548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549" t="s">
        <v>20</v>
      </c>
      <c r="B8" s="549"/>
      <c r="C8" s="549"/>
      <c r="D8" s="549"/>
      <c r="E8" s="36"/>
      <c r="F8" s="549" t="s">
        <v>21</v>
      </c>
      <c r="G8" s="549"/>
      <c r="H8" s="549"/>
      <c r="I8" s="549"/>
      <c r="J8" s="36"/>
      <c r="K8" s="45" t="s">
        <v>17</v>
      </c>
      <c r="L8" s="43"/>
      <c r="M8" s="550" t="s">
        <v>1</v>
      </c>
      <c r="N8" s="551"/>
      <c r="O8" s="47" t="s">
        <v>12</v>
      </c>
      <c r="P8" s="22"/>
      <c r="Q8" s="544">
        <f ca="1">TODAY()</f>
        <v>44245</v>
      </c>
      <c r="R8" s="545"/>
    </row>
    <row r="9" spans="1:25" ht="18" customHeight="1" x14ac:dyDescent="0.2">
      <c r="A9" s="541" t="s">
        <v>1</v>
      </c>
      <c r="B9" s="541"/>
      <c r="C9" s="541"/>
      <c r="D9" s="541"/>
      <c r="E9" s="17"/>
      <c r="F9" s="541" t="s">
        <v>1</v>
      </c>
      <c r="G9" s="541"/>
      <c r="H9" s="541"/>
      <c r="I9" s="42"/>
      <c r="J9" s="41"/>
      <c r="K9" s="46" t="s">
        <v>24</v>
      </c>
      <c r="L9" s="44"/>
      <c r="M9" s="542"/>
      <c r="N9" s="543"/>
      <c r="O9" s="47" t="s">
        <v>13</v>
      </c>
      <c r="P9" s="22"/>
      <c r="Q9" s="546" t="s">
        <v>63</v>
      </c>
      <c r="R9" s="547"/>
    </row>
    <row r="10" spans="1:25" ht="18" customHeight="1" x14ac:dyDescent="0.2">
      <c r="A10" s="541" t="s">
        <v>2</v>
      </c>
      <c r="B10" s="541"/>
      <c r="C10" s="541"/>
      <c r="D10" s="541"/>
      <c r="E10" s="17"/>
      <c r="F10" s="541" t="s">
        <v>2</v>
      </c>
      <c r="G10" s="541"/>
      <c r="H10" s="541"/>
      <c r="I10" s="42"/>
      <c r="J10" s="41"/>
      <c r="K10" s="46" t="s">
        <v>25</v>
      </c>
      <c r="L10" s="44"/>
      <c r="M10" s="542"/>
      <c r="N10" s="543"/>
      <c r="O10" s="47" t="s">
        <v>14</v>
      </c>
      <c r="P10" s="22"/>
      <c r="Q10" s="546" t="s">
        <v>15</v>
      </c>
      <c r="R10" s="547"/>
    </row>
    <row r="11" spans="1:25" ht="18" customHeight="1" x14ac:dyDescent="0.2">
      <c r="A11" s="541" t="s">
        <v>3</v>
      </c>
      <c r="B11" s="541"/>
      <c r="C11" s="541"/>
      <c r="D11" s="541"/>
      <c r="E11" s="17"/>
      <c r="F11" s="541" t="s">
        <v>3</v>
      </c>
      <c r="G11" s="541"/>
      <c r="H11" s="541"/>
      <c r="I11" s="42"/>
      <c r="J11" s="41"/>
      <c r="K11" s="46" t="s">
        <v>18</v>
      </c>
      <c r="L11" s="44"/>
      <c r="M11" s="542"/>
      <c r="N11" s="543"/>
      <c r="O11" s="47" t="s">
        <v>22</v>
      </c>
      <c r="P11" s="22"/>
      <c r="Q11" s="546">
        <v>12345678</v>
      </c>
      <c r="R11" s="547"/>
    </row>
    <row r="12" spans="1:25" ht="18" customHeight="1" x14ac:dyDescent="0.2">
      <c r="A12" s="541" t="s">
        <v>4</v>
      </c>
      <c r="B12" s="541"/>
      <c r="C12" s="541"/>
      <c r="D12" s="541"/>
      <c r="E12" s="17"/>
      <c r="F12" s="541" t="s">
        <v>4</v>
      </c>
      <c r="G12" s="541"/>
      <c r="H12" s="541"/>
      <c r="I12" s="42"/>
      <c r="J12" s="41"/>
      <c r="K12" s="46" t="s">
        <v>19</v>
      </c>
      <c r="L12" s="44"/>
      <c r="M12" s="542"/>
      <c r="N12" s="543"/>
      <c r="O12" s="47" t="s">
        <v>64</v>
      </c>
      <c r="P12" s="22"/>
      <c r="Q12" s="544">
        <f ca="1">Q8+30</f>
        <v>44275</v>
      </c>
      <c r="R12" s="545"/>
    </row>
    <row r="13" spans="1:25" ht="18" customHeight="1" x14ac:dyDescent="0.2">
      <c r="A13" s="541" t="s">
        <v>5</v>
      </c>
      <c r="B13" s="541"/>
      <c r="C13" s="541"/>
      <c r="D13" s="541"/>
      <c r="E13" s="17"/>
      <c r="F13" s="541" t="s">
        <v>5</v>
      </c>
      <c r="G13" s="541"/>
      <c r="H13" s="541"/>
      <c r="I13" s="42"/>
      <c r="J13" s="41"/>
      <c r="K13" s="46" t="s">
        <v>26</v>
      </c>
      <c r="L13" s="44"/>
      <c r="M13" s="542"/>
      <c r="N13" s="543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537" t="s">
        <v>7</v>
      </c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67" t="s">
        <v>6</v>
      </c>
      <c r="P15" s="67" t="s">
        <v>8</v>
      </c>
      <c r="Q15" s="538" t="s">
        <v>9</v>
      </c>
      <c r="R15" s="538"/>
    </row>
    <row r="16" spans="1:25" ht="12.95" customHeight="1" x14ac:dyDescent="0.2">
      <c r="A16" s="58" t="e">
        <f t="shared" ref="A16:A33" si="0">IF(ISBLANK(B16),"",INDEX(code,MATCH(B16,product,0)))</f>
        <v>#NAME?</v>
      </c>
      <c r="B16" s="526" t="s">
        <v>74</v>
      </c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8">
        <v>2</v>
      </c>
      <c r="P16" s="62" t="e">
        <f t="shared" ref="P16:P33" si="1">IF(ISBLANK(B16),"",INDEX(unit_price,MATCH(B16,product,0)))</f>
        <v>#NAME?</v>
      </c>
      <c r="Q16" s="527" t="e">
        <f t="shared" ref="Q16:Q33" si="2">IF(OR(ISBLANK(O16),O16=0),0,O16*P16)</f>
        <v>#NAME?</v>
      </c>
      <c r="R16" s="527"/>
      <c r="U16" s="539" t="s">
        <v>66</v>
      </c>
      <c r="V16" s="539"/>
      <c r="W16" s="539"/>
      <c r="X16" s="539"/>
      <c r="Y16" s="539"/>
    </row>
    <row r="17" spans="1:25" ht="12.95" customHeight="1" x14ac:dyDescent="0.2">
      <c r="A17" s="58" t="e">
        <f t="shared" si="0"/>
        <v>#NAME?</v>
      </c>
      <c r="B17" s="526" t="s">
        <v>75</v>
      </c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8">
        <v>3</v>
      </c>
      <c r="P17" s="62" t="e">
        <f t="shared" si="1"/>
        <v>#NAME?</v>
      </c>
      <c r="Q17" s="527" t="e">
        <f t="shared" si="2"/>
        <v>#NAME?</v>
      </c>
      <c r="R17" s="527"/>
      <c r="U17" s="540"/>
      <c r="V17" s="540"/>
      <c r="W17" s="540"/>
      <c r="X17" s="540"/>
      <c r="Y17" s="540"/>
    </row>
    <row r="18" spans="1:25" ht="12.95" customHeight="1" x14ac:dyDescent="0.2">
      <c r="A18" s="58" t="str">
        <f t="shared" si="0"/>
        <v/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8"/>
      <c r="P18" s="62" t="str">
        <f t="shared" si="1"/>
        <v/>
      </c>
      <c r="Q18" s="527">
        <f t="shared" si="2"/>
        <v>0</v>
      </c>
      <c r="R18" s="527"/>
      <c r="U18" s="535" t="s">
        <v>67</v>
      </c>
      <c r="V18" s="535"/>
      <c r="W18" s="535"/>
      <c r="X18" s="535"/>
      <c r="Y18" s="535"/>
    </row>
    <row r="19" spans="1:25" ht="12.95" customHeight="1" x14ac:dyDescent="0.2">
      <c r="A19" s="58" t="str">
        <f t="shared" si="0"/>
        <v/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8"/>
      <c r="P19" s="62" t="str">
        <f t="shared" si="1"/>
        <v/>
      </c>
      <c r="Q19" s="527">
        <f t="shared" si="2"/>
        <v>0</v>
      </c>
      <c r="R19" s="527"/>
      <c r="U19" s="536"/>
      <c r="V19" s="536"/>
      <c r="W19" s="536"/>
      <c r="X19" s="536"/>
      <c r="Y19" s="536"/>
    </row>
    <row r="20" spans="1:25" ht="12.95" customHeight="1" x14ac:dyDescent="0.2">
      <c r="A20" s="58" t="str">
        <f t="shared" si="0"/>
        <v/>
      </c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8"/>
      <c r="P20" s="62" t="str">
        <f t="shared" si="1"/>
        <v/>
      </c>
      <c r="Q20" s="527">
        <f t="shared" si="2"/>
        <v>0</v>
      </c>
      <c r="R20" s="527"/>
      <c r="U20" s="536"/>
      <c r="V20" s="536"/>
      <c r="W20" s="536"/>
      <c r="X20" s="536"/>
      <c r="Y20" s="536"/>
    </row>
    <row r="21" spans="1:25" ht="12.95" customHeight="1" x14ac:dyDescent="0.2">
      <c r="A21" s="58" t="str">
        <f t="shared" si="0"/>
        <v/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8"/>
      <c r="P21" s="62" t="str">
        <f t="shared" si="1"/>
        <v/>
      </c>
      <c r="Q21" s="527">
        <f t="shared" si="2"/>
        <v>0</v>
      </c>
      <c r="R21" s="527"/>
      <c r="U21" s="536"/>
      <c r="V21" s="536"/>
      <c r="W21" s="536"/>
      <c r="X21" s="536"/>
      <c r="Y21" s="536"/>
    </row>
    <row r="22" spans="1:25" ht="12.95" customHeight="1" x14ac:dyDescent="0.2">
      <c r="A22" s="58" t="str">
        <f t="shared" si="0"/>
        <v/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8"/>
      <c r="P22" s="62" t="str">
        <f t="shared" si="1"/>
        <v/>
      </c>
      <c r="Q22" s="527">
        <f t="shared" si="2"/>
        <v>0</v>
      </c>
      <c r="R22" s="527"/>
      <c r="U22" s="536"/>
      <c r="V22" s="536"/>
      <c r="W22" s="536"/>
      <c r="X22" s="536"/>
      <c r="Y22" s="536"/>
    </row>
    <row r="23" spans="1:25" ht="12.95" customHeight="1" x14ac:dyDescent="0.2">
      <c r="A23" s="58" t="str">
        <f t="shared" si="0"/>
        <v/>
      </c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8"/>
      <c r="P23" s="62" t="str">
        <f t="shared" si="1"/>
        <v/>
      </c>
      <c r="Q23" s="527">
        <f t="shared" si="2"/>
        <v>0</v>
      </c>
      <c r="R23" s="527"/>
      <c r="U23" s="536"/>
      <c r="V23" s="536"/>
      <c r="W23" s="536"/>
      <c r="X23" s="536"/>
      <c r="Y23" s="536"/>
    </row>
    <row r="24" spans="1:25" ht="12.95" customHeight="1" x14ac:dyDescent="0.2">
      <c r="A24" s="58" t="str">
        <f t="shared" si="0"/>
        <v/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8"/>
      <c r="P24" s="62" t="str">
        <f t="shared" si="1"/>
        <v/>
      </c>
      <c r="Q24" s="527">
        <f t="shared" si="2"/>
        <v>0</v>
      </c>
      <c r="R24" s="527"/>
    </row>
    <row r="25" spans="1:25" ht="12.95" customHeight="1" x14ac:dyDescent="0.2">
      <c r="A25" s="58" t="str">
        <f t="shared" si="0"/>
        <v/>
      </c>
      <c r="B25" s="526"/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8"/>
      <c r="P25" s="62" t="str">
        <f t="shared" si="1"/>
        <v/>
      </c>
      <c r="Q25" s="527">
        <f t="shared" si="2"/>
        <v>0</v>
      </c>
      <c r="R25" s="527"/>
    </row>
    <row r="26" spans="1:25" ht="12.95" customHeight="1" x14ac:dyDescent="0.2">
      <c r="A26" s="58" t="str">
        <f t="shared" si="0"/>
        <v/>
      </c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8"/>
      <c r="P26" s="62" t="str">
        <f t="shared" si="1"/>
        <v/>
      </c>
      <c r="Q26" s="527">
        <f t="shared" si="2"/>
        <v>0</v>
      </c>
      <c r="R26" s="527"/>
    </row>
    <row r="27" spans="1:25" ht="12.95" customHeight="1" x14ac:dyDescent="0.2">
      <c r="A27" s="58" t="str">
        <f t="shared" si="0"/>
        <v/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8"/>
      <c r="P27" s="62" t="str">
        <f t="shared" si="1"/>
        <v/>
      </c>
      <c r="Q27" s="527">
        <f t="shared" si="2"/>
        <v>0</v>
      </c>
      <c r="R27" s="527"/>
    </row>
    <row r="28" spans="1:25" ht="12.95" customHeight="1" x14ac:dyDescent="0.2">
      <c r="A28" s="58" t="str">
        <f t="shared" si="0"/>
        <v/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8"/>
      <c r="P28" s="62" t="str">
        <f t="shared" si="1"/>
        <v/>
      </c>
      <c r="Q28" s="527">
        <f t="shared" si="2"/>
        <v>0</v>
      </c>
      <c r="R28" s="527"/>
    </row>
    <row r="29" spans="1:25" ht="12.95" customHeight="1" x14ac:dyDescent="0.2">
      <c r="A29" s="58" t="str">
        <f t="shared" si="0"/>
        <v/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8"/>
      <c r="P29" s="62" t="str">
        <f t="shared" si="1"/>
        <v/>
      </c>
      <c r="Q29" s="527">
        <f t="shared" si="2"/>
        <v>0</v>
      </c>
      <c r="R29" s="527"/>
    </row>
    <row r="30" spans="1:25" ht="12.95" customHeight="1" x14ac:dyDescent="0.2">
      <c r="A30" s="58" t="str">
        <f t="shared" si="0"/>
        <v/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8"/>
      <c r="P30" s="62" t="str">
        <f t="shared" si="1"/>
        <v/>
      </c>
      <c r="Q30" s="527">
        <f t="shared" si="2"/>
        <v>0</v>
      </c>
      <c r="R30" s="527"/>
    </row>
    <row r="31" spans="1:25" ht="12.95" customHeight="1" x14ac:dyDescent="0.2">
      <c r="A31" s="58" t="str">
        <f t="shared" si="0"/>
        <v/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8"/>
      <c r="P31" s="62" t="str">
        <f t="shared" si="1"/>
        <v/>
      </c>
      <c r="Q31" s="527">
        <f t="shared" si="2"/>
        <v>0</v>
      </c>
      <c r="R31" s="527"/>
    </row>
    <row r="32" spans="1:25" ht="12.95" customHeight="1" x14ac:dyDescent="0.2">
      <c r="A32" s="58" t="str">
        <f t="shared" si="0"/>
        <v/>
      </c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8"/>
      <c r="P32" s="62" t="str">
        <f t="shared" si="1"/>
        <v/>
      </c>
      <c r="Q32" s="527">
        <f t="shared" si="2"/>
        <v>0</v>
      </c>
      <c r="R32" s="527"/>
    </row>
    <row r="33" spans="1:25" ht="12.95" customHeight="1" x14ac:dyDescent="0.2">
      <c r="A33" s="59" t="str">
        <f t="shared" si="0"/>
        <v/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9"/>
      <c r="P33" s="63" t="str">
        <f t="shared" si="1"/>
        <v/>
      </c>
      <c r="Q33" s="531">
        <f t="shared" si="2"/>
        <v>0</v>
      </c>
      <c r="R33" s="531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532" t="s">
        <v>27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4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515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7"/>
      <c r="P36" s="26" t="str">
        <f>Settings!$B$27&amp;" Rate"</f>
        <v>Sales Tax Rate</v>
      </c>
      <c r="Q36" s="528">
        <v>0</v>
      </c>
      <c r="R36" s="529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515"/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7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515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7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518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20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521"/>
      <c r="B40" s="522"/>
      <c r="C40" s="522"/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3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524"/>
      <c r="B41" s="524"/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P41" s="525" t="s">
        <v>73</v>
      </c>
      <c r="Q41" s="525"/>
      <c r="R41" s="525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511" t="str">
        <f>Settings!$B$5</f>
        <v>Заказ на закупку</v>
      </c>
      <c r="Q42" s="511"/>
      <c r="R42" s="51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51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</row>
    <row r="44" spans="1:25" ht="18" customHeight="1" x14ac:dyDescent="0.2">
      <c r="A44" s="51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</row>
    <row r="45" spans="1:25" ht="18" customHeight="1" x14ac:dyDescent="0.2">
      <c r="A45" s="51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514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548"/>
      <c r="B4" s="548"/>
      <c r="C4" s="548"/>
      <c r="D4" s="548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549" t="s">
        <v>20</v>
      </c>
      <c r="B8" s="549"/>
      <c r="C8" s="549"/>
      <c r="D8" s="549"/>
      <c r="E8" s="36"/>
      <c r="F8" s="549" t="s">
        <v>21</v>
      </c>
      <c r="G8" s="549"/>
      <c r="H8" s="549"/>
      <c r="I8" s="549"/>
      <c r="J8" s="36"/>
      <c r="K8" s="45" t="s">
        <v>17</v>
      </c>
      <c r="L8" s="43"/>
      <c r="M8" s="550" t="s">
        <v>1</v>
      </c>
      <c r="N8" s="551"/>
      <c r="O8" s="47" t="s">
        <v>12</v>
      </c>
      <c r="P8" s="22"/>
      <c r="Q8" s="544">
        <f ca="1">TODAY()</f>
        <v>44245</v>
      </c>
      <c r="R8" s="545"/>
    </row>
    <row r="9" spans="1:25" ht="18" customHeight="1" x14ac:dyDescent="0.2">
      <c r="A9" s="541" t="s">
        <v>1</v>
      </c>
      <c r="B9" s="541"/>
      <c r="C9" s="541"/>
      <c r="D9" s="541"/>
      <c r="E9" s="17"/>
      <c r="F9" s="541" t="s">
        <v>1</v>
      </c>
      <c r="G9" s="541"/>
      <c r="H9" s="541"/>
      <c r="I9" s="42"/>
      <c r="J9" s="41"/>
      <c r="K9" s="46" t="s">
        <v>24</v>
      </c>
      <c r="L9" s="44"/>
      <c r="M9" s="542"/>
      <c r="N9" s="543"/>
      <c r="O9" s="47" t="s">
        <v>13</v>
      </c>
      <c r="P9" s="22"/>
      <c r="Q9" s="546" t="s">
        <v>63</v>
      </c>
      <c r="R9" s="547"/>
    </row>
    <row r="10" spans="1:25" ht="18" customHeight="1" x14ac:dyDescent="0.2">
      <c r="A10" s="541" t="s">
        <v>2</v>
      </c>
      <c r="B10" s="541"/>
      <c r="C10" s="541"/>
      <c r="D10" s="541"/>
      <c r="E10" s="17"/>
      <c r="F10" s="541" t="s">
        <v>2</v>
      </c>
      <c r="G10" s="541"/>
      <c r="H10" s="541"/>
      <c r="I10" s="42"/>
      <c r="J10" s="41"/>
      <c r="K10" s="46" t="s">
        <v>25</v>
      </c>
      <c r="L10" s="44"/>
      <c r="M10" s="542"/>
      <c r="N10" s="543"/>
      <c r="O10" s="47" t="s">
        <v>14</v>
      </c>
      <c r="P10" s="22"/>
      <c r="Q10" s="546" t="s">
        <v>15</v>
      </c>
      <c r="R10" s="547"/>
    </row>
    <row r="11" spans="1:25" ht="18" customHeight="1" x14ac:dyDescent="0.2">
      <c r="A11" s="541" t="s">
        <v>3</v>
      </c>
      <c r="B11" s="541"/>
      <c r="C11" s="541"/>
      <c r="D11" s="541"/>
      <c r="E11" s="17"/>
      <c r="F11" s="541" t="s">
        <v>3</v>
      </c>
      <c r="G11" s="541"/>
      <c r="H11" s="541"/>
      <c r="I11" s="42"/>
      <c r="J11" s="41"/>
      <c r="K11" s="46" t="s">
        <v>18</v>
      </c>
      <c r="L11" s="44"/>
      <c r="M11" s="542"/>
      <c r="N11" s="543"/>
      <c r="O11" s="47" t="s">
        <v>22</v>
      </c>
      <c r="P11" s="22"/>
      <c r="Q11" s="546">
        <v>12345678</v>
      </c>
      <c r="R11" s="547"/>
    </row>
    <row r="12" spans="1:25" ht="18" customHeight="1" x14ac:dyDescent="0.2">
      <c r="A12" s="541" t="s">
        <v>4</v>
      </c>
      <c r="B12" s="541"/>
      <c r="C12" s="541"/>
      <c r="D12" s="541"/>
      <c r="E12" s="17"/>
      <c r="F12" s="541" t="s">
        <v>4</v>
      </c>
      <c r="G12" s="541"/>
      <c r="H12" s="541"/>
      <c r="I12" s="42"/>
      <c r="J12" s="41"/>
      <c r="K12" s="46" t="s">
        <v>19</v>
      </c>
      <c r="L12" s="44"/>
      <c r="M12" s="542"/>
      <c r="N12" s="543"/>
      <c r="O12" s="47" t="s">
        <v>64</v>
      </c>
      <c r="P12" s="22"/>
      <c r="Q12" s="544">
        <f ca="1">Q8+30</f>
        <v>44275</v>
      </c>
      <c r="R12" s="545"/>
    </row>
    <row r="13" spans="1:25" ht="18" customHeight="1" x14ac:dyDescent="0.2">
      <c r="A13" s="541" t="s">
        <v>5</v>
      </c>
      <c r="B13" s="541"/>
      <c r="C13" s="541"/>
      <c r="D13" s="541"/>
      <c r="E13" s="17"/>
      <c r="F13" s="541" t="s">
        <v>5</v>
      </c>
      <c r="G13" s="541"/>
      <c r="H13" s="541"/>
      <c r="I13" s="42"/>
      <c r="J13" s="41"/>
      <c r="K13" s="46" t="s">
        <v>26</v>
      </c>
      <c r="L13" s="44"/>
      <c r="M13" s="542"/>
      <c r="N13" s="543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537" t="s">
        <v>7</v>
      </c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67" t="s">
        <v>6</v>
      </c>
      <c r="P15" s="67" t="s">
        <v>8</v>
      </c>
      <c r="Q15" s="538" t="s">
        <v>9</v>
      </c>
      <c r="R15" s="538"/>
    </row>
    <row r="16" spans="1:25" ht="12.95" customHeight="1" x14ac:dyDescent="0.2">
      <c r="A16" s="58" t="e">
        <f t="shared" ref="A16:A33" si="0">IF(ISBLANK(B16),"",INDEX(code,MATCH(B16,product,0)))</f>
        <v>#NAME?</v>
      </c>
      <c r="B16" s="526" t="s">
        <v>74</v>
      </c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8">
        <v>2</v>
      </c>
      <c r="P16" s="62" t="e">
        <f t="shared" ref="P16:P33" si="1">IF(ISBLANK(B16),"",INDEX(unit_price,MATCH(B16,product,0)))</f>
        <v>#NAME?</v>
      </c>
      <c r="Q16" s="527" t="e">
        <f t="shared" ref="Q16:Q33" si="2">IF(OR(ISBLANK(O16),O16=0),0,O16*P16)</f>
        <v>#NAME?</v>
      </c>
      <c r="R16" s="527"/>
      <c r="U16" s="539" t="s">
        <v>66</v>
      </c>
      <c r="V16" s="539"/>
      <c r="W16" s="539"/>
      <c r="X16" s="539"/>
      <c r="Y16" s="539"/>
    </row>
    <row r="17" spans="1:25" ht="12.95" customHeight="1" x14ac:dyDescent="0.2">
      <c r="A17" s="58" t="e">
        <f t="shared" si="0"/>
        <v>#NAME?</v>
      </c>
      <c r="B17" s="526" t="s">
        <v>75</v>
      </c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8">
        <v>3</v>
      </c>
      <c r="P17" s="62" t="e">
        <f t="shared" si="1"/>
        <v>#NAME?</v>
      </c>
      <c r="Q17" s="527" t="e">
        <f t="shared" si="2"/>
        <v>#NAME?</v>
      </c>
      <c r="R17" s="527"/>
      <c r="U17" s="540"/>
      <c r="V17" s="540"/>
      <c r="W17" s="540"/>
      <c r="X17" s="540"/>
      <c r="Y17" s="540"/>
    </row>
    <row r="18" spans="1:25" ht="12.95" customHeight="1" x14ac:dyDescent="0.2">
      <c r="A18" s="58" t="str">
        <f t="shared" si="0"/>
        <v/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8"/>
      <c r="P18" s="62" t="str">
        <f t="shared" si="1"/>
        <v/>
      </c>
      <c r="Q18" s="527">
        <f t="shared" si="2"/>
        <v>0</v>
      </c>
      <c r="R18" s="527"/>
      <c r="U18" s="535" t="s">
        <v>67</v>
      </c>
      <c r="V18" s="535"/>
      <c r="W18" s="535"/>
      <c r="X18" s="535"/>
      <c r="Y18" s="535"/>
    </row>
    <row r="19" spans="1:25" ht="12.95" customHeight="1" x14ac:dyDescent="0.2">
      <c r="A19" s="58" t="str">
        <f t="shared" si="0"/>
        <v/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8"/>
      <c r="P19" s="62" t="str">
        <f t="shared" si="1"/>
        <v/>
      </c>
      <c r="Q19" s="527">
        <f t="shared" si="2"/>
        <v>0</v>
      </c>
      <c r="R19" s="527"/>
      <c r="U19" s="536"/>
      <c r="V19" s="536"/>
      <c r="W19" s="536"/>
      <c r="X19" s="536"/>
      <c r="Y19" s="536"/>
    </row>
    <row r="20" spans="1:25" ht="12.95" customHeight="1" x14ac:dyDescent="0.2">
      <c r="A20" s="58" t="str">
        <f t="shared" si="0"/>
        <v/>
      </c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8"/>
      <c r="P20" s="62" t="str">
        <f t="shared" si="1"/>
        <v/>
      </c>
      <c r="Q20" s="527">
        <f t="shared" si="2"/>
        <v>0</v>
      </c>
      <c r="R20" s="527"/>
      <c r="U20" s="536"/>
      <c r="V20" s="536"/>
      <c r="W20" s="536"/>
      <c r="X20" s="536"/>
      <c r="Y20" s="536"/>
    </row>
    <row r="21" spans="1:25" ht="12.95" customHeight="1" x14ac:dyDescent="0.2">
      <c r="A21" s="58" t="str">
        <f t="shared" si="0"/>
        <v/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8"/>
      <c r="P21" s="62" t="str">
        <f t="shared" si="1"/>
        <v/>
      </c>
      <c r="Q21" s="527">
        <f t="shared" si="2"/>
        <v>0</v>
      </c>
      <c r="R21" s="527"/>
      <c r="U21" s="536"/>
      <c r="V21" s="536"/>
      <c r="W21" s="536"/>
      <c r="X21" s="536"/>
      <c r="Y21" s="536"/>
    </row>
    <row r="22" spans="1:25" ht="12.95" customHeight="1" x14ac:dyDescent="0.2">
      <c r="A22" s="58" t="str">
        <f t="shared" si="0"/>
        <v/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8"/>
      <c r="P22" s="62" t="str">
        <f t="shared" si="1"/>
        <v/>
      </c>
      <c r="Q22" s="527">
        <f t="shared" si="2"/>
        <v>0</v>
      </c>
      <c r="R22" s="527"/>
      <c r="U22" s="536"/>
      <c r="V22" s="536"/>
      <c r="W22" s="536"/>
      <c r="X22" s="536"/>
      <c r="Y22" s="536"/>
    </row>
    <row r="23" spans="1:25" ht="12.95" customHeight="1" x14ac:dyDescent="0.2">
      <c r="A23" s="58" t="str">
        <f t="shared" si="0"/>
        <v/>
      </c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8"/>
      <c r="P23" s="62" t="str">
        <f t="shared" si="1"/>
        <v/>
      </c>
      <c r="Q23" s="527">
        <f t="shared" si="2"/>
        <v>0</v>
      </c>
      <c r="R23" s="527"/>
      <c r="U23" s="536"/>
      <c r="V23" s="536"/>
      <c r="W23" s="536"/>
      <c r="X23" s="536"/>
      <c r="Y23" s="536"/>
    </row>
    <row r="24" spans="1:25" ht="12.95" customHeight="1" x14ac:dyDescent="0.2">
      <c r="A24" s="58" t="str">
        <f t="shared" si="0"/>
        <v/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8"/>
      <c r="P24" s="62" t="str">
        <f t="shared" si="1"/>
        <v/>
      </c>
      <c r="Q24" s="527">
        <f t="shared" si="2"/>
        <v>0</v>
      </c>
      <c r="R24" s="527"/>
    </row>
    <row r="25" spans="1:25" ht="12.95" customHeight="1" x14ac:dyDescent="0.2">
      <c r="A25" s="58" t="str">
        <f t="shared" si="0"/>
        <v/>
      </c>
      <c r="B25" s="526"/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8"/>
      <c r="P25" s="62" t="str">
        <f t="shared" si="1"/>
        <v/>
      </c>
      <c r="Q25" s="527">
        <f t="shared" si="2"/>
        <v>0</v>
      </c>
      <c r="R25" s="527"/>
    </row>
    <row r="26" spans="1:25" ht="12.95" customHeight="1" x14ac:dyDescent="0.2">
      <c r="A26" s="58" t="str">
        <f t="shared" si="0"/>
        <v/>
      </c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8"/>
      <c r="P26" s="62" t="str">
        <f t="shared" si="1"/>
        <v/>
      </c>
      <c r="Q26" s="527">
        <f t="shared" si="2"/>
        <v>0</v>
      </c>
      <c r="R26" s="527"/>
    </row>
    <row r="27" spans="1:25" ht="12.95" customHeight="1" x14ac:dyDescent="0.2">
      <c r="A27" s="58" t="str">
        <f t="shared" si="0"/>
        <v/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8"/>
      <c r="P27" s="62" t="str">
        <f t="shared" si="1"/>
        <v/>
      </c>
      <c r="Q27" s="527">
        <f t="shared" si="2"/>
        <v>0</v>
      </c>
      <c r="R27" s="527"/>
    </row>
    <row r="28" spans="1:25" ht="12.95" customHeight="1" x14ac:dyDescent="0.2">
      <c r="A28" s="58" t="str">
        <f t="shared" si="0"/>
        <v/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8"/>
      <c r="P28" s="62" t="str">
        <f t="shared" si="1"/>
        <v/>
      </c>
      <c r="Q28" s="527">
        <f t="shared" si="2"/>
        <v>0</v>
      </c>
      <c r="R28" s="527"/>
    </row>
    <row r="29" spans="1:25" ht="12.95" customHeight="1" x14ac:dyDescent="0.2">
      <c r="A29" s="58" t="str">
        <f t="shared" si="0"/>
        <v/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8"/>
      <c r="P29" s="62" t="str">
        <f t="shared" si="1"/>
        <v/>
      </c>
      <c r="Q29" s="527">
        <f t="shared" si="2"/>
        <v>0</v>
      </c>
      <c r="R29" s="527"/>
    </row>
    <row r="30" spans="1:25" ht="12.95" customHeight="1" x14ac:dyDescent="0.2">
      <c r="A30" s="58" t="str">
        <f t="shared" si="0"/>
        <v/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8"/>
      <c r="P30" s="62" t="str">
        <f t="shared" si="1"/>
        <v/>
      </c>
      <c r="Q30" s="527">
        <f t="shared" si="2"/>
        <v>0</v>
      </c>
      <c r="R30" s="527"/>
    </row>
    <row r="31" spans="1:25" ht="12.95" customHeight="1" x14ac:dyDescent="0.2">
      <c r="A31" s="58" t="str">
        <f t="shared" si="0"/>
        <v/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8"/>
      <c r="P31" s="62" t="str">
        <f t="shared" si="1"/>
        <v/>
      </c>
      <c r="Q31" s="527">
        <f t="shared" si="2"/>
        <v>0</v>
      </c>
      <c r="R31" s="527"/>
    </row>
    <row r="32" spans="1:25" ht="12.95" customHeight="1" x14ac:dyDescent="0.2">
      <c r="A32" s="58" t="str">
        <f t="shared" si="0"/>
        <v/>
      </c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8"/>
      <c r="P32" s="62" t="str">
        <f t="shared" si="1"/>
        <v/>
      </c>
      <c r="Q32" s="527">
        <f t="shared" si="2"/>
        <v>0</v>
      </c>
      <c r="R32" s="527"/>
    </row>
    <row r="33" spans="1:25" ht="12.95" customHeight="1" x14ac:dyDescent="0.2">
      <c r="A33" s="59" t="str">
        <f t="shared" si="0"/>
        <v/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9"/>
      <c r="P33" s="63" t="str">
        <f t="shared" si="1"/>
        <v/>
      </c>
      <c r="Q33" s="531">
        <f t="shared" si="2"/>
        <v>0</v>
      </c>
      <c r="R33" s="531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532" t="s">
        <v>27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4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515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7"/>
      <c r="P36" s="26" t="str">
        <f>Settings!$B$27&amp;" Rate"</f>
        <v>Sales Tax Rate</v>
      </c>
      <c r="Q36" s="528">
        <v>0</v>
      </c>
      <c r="R36" s="529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515"/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7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515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7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518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20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521"/>
      <c r="B40" s="522"/>
      <c r="C40" s="522"/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3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524"/>
      <c r="B41" s="524"/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P41" s="525" t="s">
        <v>73</v>
      </c>
      <c r="Q41" s="525"/>
      <c r="R41" s="525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511" t="str">
        <f>Settings!$B$5</f>
        <v>Заказ на закупку</v>
      </c>
      <c r="Q42" s="511"/>
      <c r="R42" s="51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51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</row>
    <row r="44" spans="1:25" ht="18" customHeight="1" x14ac:dyDescent="0.2">
      <c r="A44" s="51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</row>
    <row r="45" spans="1:25" ht="18" customHeight="1" x14ac:dyDescent="0.2">
      <c r="A45" s="51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514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Settings</vt:lpstr>
      <vt:lpstr>Заказ на закупку</vt:lpstr>
      <vt:lpstr>Расходные материалы</vt:lpstr>
      <vt:lpstr>ЗнЗ образец</vt:lpstr>
      <vt:lpstr>Лист2</vt:lpstr>
      <vt:lpstr>Вспомогательные материалы</vt:lpstr>
      <vt:lpstr>СИЗ</vt:lpstr>
      <vt:lpstr>Лист1</vt:lpstr>
      <vt:lpstr>'ЗнЗ образец'!Область_печати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Andrey Losev</cp:lastModifiedBy>
  <cp:lastPrinted>2021-02-17T07:21:24Z</cp:lastPrinted>
  <dcterms:created xsi:type="dcterms:W3CDTF">2009-07-28T19:11:35Z</dcterms:created>
  <dcterms:modified xsi:type="dcterms:W3CDTF">2021-02-18T07:05:33Z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